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E:\Dokumenty\opravy, akce pod smlouvama, projekty, soutěže\veřejné zakázky, soutěže\Soutěže\2026\opravy CH\výkazy výměr\"/>
    </mc:Choice>
  </mc:AlternateContent>
  <bookViews>
    <workbookView xWindow="0" yWindow="0" windowWidth="28800" windowHeight="12180"/>
  </bookViews>
  <sheets>
    <sheet name="Rekapitulace stavby" sheetId="1" r:id="rId1"/>
    <sheet name="Mesto2605 - SO 01 Oprava ..." sheetId="2" r:id="rId2"/>
    <sheet name="Seznam figur" sheetId="3" r:id="rId3"/>
  </sheets>
  <definedNames>
    <definedName name="_xlnm._FilterDatabase" localSheetId="1" hidden="1">'Mesto2605 - SO 01 Oprava ...'!$C$121:$K$279</definedName>
    <definedName name="_xlnm.Print_Titles" localSheetId="1">'Mesto2605 - SO 01 Oprava ...'!$121:$121</definedName>
    <definedName name="_xlnm.Print_Titles" localSheetId="0">'Rekapitulace stavby'!$92:$92</definedName>
    <definedName name="_xlnm.Print_Titles" localSheetId="2">'Seznam figur'!$9:$9</definedName>
    <definedName name="_xlnm.Print_Area" localSheetId="1">'Mesto2605 - SO 01 Oprava ...'!$C$4:$J$76,'Mesto2605 - SO 01 Oprava ...'!$C$82:$J$105,'Mesto2605 - SO 01 Oprava ...'!$C$111:$K$279</definedName>
    <definedName name="_xlnm.Print_Area" localSheetId="0">'Rekapitulace stavby'!$D$4:$AO$76,'Rekapitulace stavby'!$C$82:$AQ$96</definedName>
    <definedName name="_xlnm.Print_Area" localSheetId="2">'Seznam figur'!$C$4:$G$28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7" i="3" l="1"/>
  <c r="BK278" i="2"/>
  <c r="BI278" i="2"/>
  <c r="BH278" i="2"/>
  <c r="BG278" i="2"/>
  <c r="BF278" i="2"/>
  <c r="BE278" i="2"/>
  <c r="T278" i="2"/>
  <c r="R278" i="2"/>
  <c r="P278" i="2"/>
  <c r="J278" i="2"/>
  <c r="BK277" i="2"/>
  <c r="T277" i="2"/>
  <c r="R277" i="2"/>
  <c r="P277" i="2"/>
  <c r="J277" i="2"/>
  <c r="BK275" i="2"/>
  <c r="BI275" i="2"/>
  <c r="BH275" i="2"/>
  <c r="BG275" i="2"/>
  <c r="BF275" i="2"/>
  <c r="BE275" i="2"/>
  <c r="T275" i="2"/>
  <c r="R275" i="2"/>
  <c r="P275" i="2"/>
  <c r="J275" i="2"/>
  <c r="BK274" i="2"/>
  <c r="T274" i="2"/>
  <c r="R274" i="2"/>
  <c r="P274" i="2"/>
  <c r="J274" i="2"/>
  <c r="BK272" i="2"/>
  <c r="BI272" i="2"/>
  <c r="BH272" i="2"/>
  <c r="BG272" i="2"/>
  <c r="BF272" i="2"/>
  <c r="BE272" i="2"/>
  <c r="T272" i="2"/>
  <c r="R272" i="2"/>
  <c r="P272" i="2"/>
  <c r="J272" i="2"/>
  <c r="BK270" i="2"/>
  <c r="BI270" i="2"/>
  <c r="BH270" i="2"/>
  <c r="BG270" i="2"/>
  <c r="BF270" i="2"/>
  <c r="BE270" i="2"/>
  <c r="T270" i="2"/>
  <c r="R270" i="2"/>
  <c r="P270" i="2"/>
  <c r="J270" i="2"/>
  <c r="BK269" i="2"/>
  <c r="T269" i="2"/>
  <c r="R269" i="2"/>
  <c r="P269" i="2"/>
  <c r="J269" i="2"/>
  <c r="BK268" i="2"/>
  <c r="T268" i="2"/>
  <c r="R268" i="2"/>
  <c r="P268" i="2"/>
  <c r="J268" i="2"/>
  <c r="BK266" i="2"/>
  <c r="BI266" i="2"/>
  <c r="BH266" i="2"/>
  <c r="BG266" i="2"/>
  <c r="BF266" i="2"/>
  <c r="BE266" i="2"/>
  <c r="T266" i="2"/>
  <c r="R266" i="2"/>
  <c r="P266" i="2"/>
  <c r="J266" i="2"/>
  <c r="BK265" i="2"/>
  <c r="T265" i="2"/>
  <c r="R265" i="2"/>
  <c r="P265" i="2"/>
  <c r="J265" i="2"/>
  <c r="BK263" i="2"/>
  <c r="BI263" i="2"/>
  <c r="BH263" i="2"/>
  <c r="BG263" i="2"/>
  <c r="BF263" i="2"/>
  <c r="BE263" i="2"/>
  <c r="T263" i="2"/>
  <c r="R263" i="2"/>
  <c r="P263" i="2"/>
  <c r="J263" i="2"/>
  <c r="BK261" i="2"/>
  <c r="BI261" i="2"/>
  <c r="BH261" i="2"/>
  <c r="BG261" i="2"/>
  <c r="BF261" i="2"/>
  <c r="BE261" i="2"/>
  <c r="T261" i="2"/>
  <c r="R261" i="2"/>
  <c r="P261" i="2"/>
  <c r="J261" i="2"/>
  <c r="BK259" i="2"/>
  <c r="BI259" i="2"/>
  <c r="BH259" i="2"/>
  <c r="BG259" i="2"/>
  <c r="BF259" i="2"/>
  <c r="BE259" i="2"/>
  <c r="T259" i="2"/>
  <c r="R259" i="2"/>
  <c r="P259" i="2"/>
  <c r="J259" i="2"/>
  <c r="BK257" i="2"/>
  <c r="BI257" i="2"/>
  <c r="BH257" i="2"/>
  <c r="BG257" i="2"/>
  <c r="BF257" i="2"/>
  <c r="BE257" i="2"/>
  <c r="T257" i="2"/>
  <c r="R257" i="2"/>
  <c r="P257" i="2"/>
  <c r="J257" i="2"/>
  <c r="BK255" i="2"/>
  <c r="BI255" i="2"/>
  <c r="BH255" i="2"/>
  <c r="BG255" i="2"/>
  <c r="BF255" i="2"/>
  <c r="BE255" i="2"/>
  <c r="T255" i="2"/>
  <c r="R255" i="2"/>
  <c r="P255" i="2"/>
  <c r="J255" i="2"/>
  <c r="BK252" i="2"/>
  <c r="BI252" i="2"/>
  <c r="BH252" i="2"/>
  <c r="BG252" i="2"/>
  <c r="BF252" i="2"/>
  <c r="BE252" i="2"/>
  <c r="T252" i="2"/>
  <c r="R252" i="2"/>
  <c r="P252" i="2"/>
  <c r="J252" i="2"/>
  <c r="BK249" i="2"/>
  <c r="BI249" i="2"/>
  <c r="BH249" i="2"/>
  <c r="BG249" i="2"/>
  <c r="BF249" i="2"/>
  <c r="BE249" i="2"/>
  <c r="T249" i="2"/>
  <c r="R249" i="2"/>
  <c r="P249" i="2"/>
  <c r="J249" i="2"/>
  <c r="BK246" i="2"/>
  <c r="BI246" i="2"/>
  <c r="BH246" i="2"/>
  <c r="BG246" i="2"/>
  <c r="BF246" i="2"/>
  <c r="BE246" i="2"/>
  <c r="T246" i="2"/>
  <c r="R246" i="2"/>
  <c r="P246" i="2"/>
  <c r="J246" i="2"/>
  <c r="BK243" i="2"/>
  <c r="BI243" i="2"/>
  <c r="BH243" i="2"/>
  <c r="BG243" i="2"/>
  <c r="BF243" i="2"/>
  <c r="BE243" i="2"/>
  <c r="T243" i="2"/>
  <c r="R243" i="2"/>
  <c r="P243" i="2"/>
  <c r="J243" i="2"/>
  <c r="BK242" i="2"/>
  <c r="T242" i="2"/>
  <c r="R242" i="2"/>
  <c r="P242" i="2"/>
  <c r="J242" i="2"/>
  <c r="BK240" i="2"/>
  <c r="BI240" i="2"/>
  <c r="BH240" i="2"/>
  <c r="BG240" i="2"/>
  <c r="BF240" i="2"/>
  <c r="BE240" i="2"/>
  <c r="T240" i="2"/>
  <c r="R240" i="2"/>
  <c r="P240" i="2"/>
  <c r="J240" i="2"/>
  <c r="BK234" i="2"/>
  <c r="BI234" i="2"/>
  <c r="BH234" i="2"/>
  <c r="BG234" i="2"/>
  <c r="BF234" i="2"/>
  <c r="BE234" i="2"/>
  <c r="T234" i="2"/>
  <c r="R234" i="2"/>
  <c r="P234" i="2"/>
  <c r="J234" i="2"/>
  <c r="BK231" i="2"/>
  <c r="BI231" i="2"/>
  <c r="BH231" i="2"/>
  <c r="BG231" i="2"/>
  <c r="BF231" i="2"/>
  <c r="BE231" i="2"/>
  <c r="T231" i="2"/>
  <c r="R231" i="2"/>
  <c r="P231" i="2"/>
  <c r="J231" i="2"/>
  <c r="BK228" i="2"/>
  <c r="BI228" i="2"/>
  <c r="BH228" i="2"/>
  <c r="BG228" i="2"/>
  <c r="BF228" i="2"/>
  <c r="BE228" i="2"/>
  <c r="T228" i="2"/>
  <c r="R228" i="2"/>
  <c r="P228" i="2"/>
  <c r="J228" i="2"/>
  <c r="BK224" i="2"/>
  <c r="BI224" i="2"/>
  <c r="BH224" i="2"/>
  <c r="BG224" i="2"/>
  <c r="BF224" i="2"/>
  <c r="BE224" i="2"/>
  <c r="T224" i="2"/>
  <c r="R224" i="2"/>
  <c r="P224" i="2"/>
  <c r="J224" i="2"/>
  <c r="BK221" i="2"/>
  <c r="BI221" i="2"/>
  <c r="BH221" i="2"/>
  <c r="BG221" i="2"/>
  <c r="BF221" i="2"/>
  <c r="BE221" i="2"/>
  <c r="T221" i="2"/>
  <c r="R221" i="2"/>
  <c r="P221" i="2"/>
  <c r="J221" i="2"/>
  <c r="BK219" i="2"/>
  <c r="BI219" i="2"/>
  <c r="BH219" i="2"/>
  <c r="BG219" i="2"/>
  <c r="BF219" i="2"/>
  <c r="BE219" i="2"/>
  <c r="T219" i="2"/>
  <c r="R219" i="2"/>
  <c r="P219" i="2"/>
  <c r="J219" i="2"/>
  <c r="BK215" i="2"/>
  <c r="BI215" i="2"/>
  <c r="BH215" i="2"/>
  <c r="BG215" i="2"/>
  <c r="BF215" i="2"/>
  <c r="BE215" i="2"/>
  <c r="T215" i="2"/>
  <c r="R215" i="2"/>
  <c r="P215" i="2"/>
  <c r="J215" i="2"/>
  <c r="BK211" i="2"/>
  <c r="BI211" i="2"/>
  <c r="BH211" i="2"/>
  <c r="BG211" i="2"/>
  <c r="BF211" i="2"/>
  <c r="BE211" i="2"/>
  <c r="T211" i="2"/>
  <c r="R211" i="2"/>
  <c r="P211" i="2"/>
  <c r="J211" i="2"/>
  <c r="BK207" i="2"/>
  <c r="BI207" i="2"/>
  <c r="BH207" i="2"/>
  <c r="BG207" i="2"/>
  <c r="BF207" i="2"/>
  <c r="BE207" i="2"/>
  <c r="T207" i="2"/>
  <c r="R207" i="2"/>
  <c r="P207" i="2"/>
  <c r="J207" i="2"/>
  <c r="BK205" i="2"/>
  <c r="BI205" i="2"/>
  <c r="BH205" i="2"/>
  <c r="BG205" i="2"/>
  <c r="BF205" i="2"/>
  <c r="BE205" i="2"/>
  <c r="T205" i="2"/>
  <c r="R205" i="2"/>
  <c r="P205" i="2"/>
  <c r="J205" i="2"/>
  <c r="BK200" i="2"/>
  <c r="BI200" i="2"/>
  <c r="BH200" i="2"/>
  <c r="BG200" i="2"/>
  <c r="BF200" i="2"/>
  <c r="BE200" i="2"/>
  <c r="T200" i="2"/>
  <c r="R200" i="2"/>
  <c r="P200" i="2"/>
  <c r="J200" i="2"/>
  <c r="BK199" i="2"/>
  <c r="T199" i="2"/>
  <c r="R199" i="2"/>
  <c r="P199" i="2"/>
  <c r="J199" i="2"/>
  <c r="BK197" i="2"/>
  <c r="BI197" i="2"/>
  <c r="BH197" i="2"/>
  <c r="BG197" i="2"/>
  <c r="BF197" i="2"/>
  <c r="BE197" i="2"/>
  <c r="T197" i="2"/>
  <c r="R197" i="2"/>
  <c r="P197" i="2"/>
  <c r="J197" i="2"/>
  <c r="BK194" i="2"/>
  <c r="BI194" i="2"/>
  <c r="BH194" i="2"/>
  <c r="BG194" i="2"/>
  <c r="BF194" i="2"/>
  <c r="BE194" i="2"/>
  <c r="T194" i="2"/>
  <c r="R194" i="2"/>
  <c r="P194" i="2"/>
  <c r="J194" i="2"/>
  <c r="BK190" i="2"/>
  <c r="BI190" i="2"/>
  <c r="BH190" i="2"/>
  <c r="BG190" i="2"/>
  <c r="BF190" i="2"/>
  <c r="BE190" i="2"/>
  <c r="T190" i="2"/>
  <c r="R190" i="2"/>
  <c r="P190" i="2"/>
  <c r="J190" i="2"/>
  <c r="BK187" i="2"/>
  <c r="BI187" i="2"/>
  <c r="BH187" i="2"/>
  <c r="BG187" i="2"/>
  <c r="BF187" i="2"/>
  <c r="BE187" i="2"/>
  <c r="T187" i="2"/>
  <c r="R187" i="2"/>
  <c r="P187" i="2"/>
  <c r="J187" i="2"/>
  <c r="BK183" i="2"/>
  <c r="BI183" i="2"/>
  <c r="BH183" i="2"/>
  <c r="BG183" i="2"/>
  <c r="BF183" i="2"/>
  <c r="BE183" i="2"/>
  <c r="T183" i="2"/>
  <c r="R183" i="2"/>
  <c r="P183" i="2"/>
  <c r="J183" i="2"/>
  <c r="BK177" i="2"/>
  <c r="BI177" i="2"/>
  <c r="BH177" i="2"/>
  <c r="BG177" i="2"/>
  <c r="BF177" i="2"/>
  <c r="BE177" i="2"/>
  <c r="T177" i="2"/>
  <c r="R177" i="2"/>
  <c r="P177" i="2"/>
  <c r="J177" i="2"/>
  <c r="BK173" i="2"/>
  <c r="BI173" i="2"/>
  <c r="BH173" i="2"/>
  <c r="BG173" i="2"/>
  <c r="BF173" i="2"/>
  <c r="BE173" i="2"/>
  <c r="T173" i="2"/>
  <c r="R173" i="2"/>
  <c r="P173" i="2"/>
  <c r="J173" i="2"/>
  <c r="BK171" i="2"/>
  <c r="BI171" i="2"/>
  <c r="BH171" i="2"/>
  <c r="BG171" i="2"/>
  <c r="BF171" i="2"/>
  <c r="BE171" i="2"/>
  <c r="T171" i="2"/>
  <c r="R171" i="2"/>
  <c r="P171" i="2"/>
  <c r="J171" i="2"/>
  <c r="BK169" i="2"/>
  <c r="BI169" i="2"/>
  <c r="BH169" i="2"/>
  <c r="BG169" i="2"/>
  <c r="BF169" i="2"/>
  <c r="BE169" i="2"/>
  <c r="T169" i="2"/>
  <c r="R169" i="2"/>
  <c r="P169" i="2"/>
  <c r="J169" i="2"/>
  <c r="BK162" i="2"/>
  <c r="BI162" i="2"/>
  <c r="BH162" i="2"/>
  <c r="BG162" i="2"/>
  <c r="BF162" i="2"/>
  <c r="BE162" i="2"/>
  <c r="T162" i="2"/>
  <c r="R162" i="2"/>
  <c r="P162" i="2"/>
  <c r="J162" i="2"/>
  <c r="BK161" i="2"/>
  <c r="T161" i="2"/>
  <c r="R161" i="2"/>
  <c r="P161" i="2"/>
  <c r="J161" i="2"/>
  <c r="BK159" i="2"/>
  <c r="BI159" i="2"/>
  <c r="BH159" i="2"/>
  <c r="BG159" i="2"/>
  <c r="BF159" i="2"/>
  <c r="BE159" i="2"/>
  <c r="T159" i="2"/>
  <c r="R159" i="2"/>
  <c r="P159" i="2"/>
  <c r="J159" i="2"/>
  <c r="BK157" i="2"/>
  <c r="BI157" i="2"/>
  <c r="BH157" i="2"/>
  <c r="BG157" i="2"/>
  <c r="BF157" i="2"/>
  <c r="BE157" i="2"/>
  <c r="T157" i="2"/>
  <c r="R157" i="2"/>
  <c r="P157" i="2"/>
  <c r="J157" i="2"/>
  <c r="BK155" i="2"/>
  <c r="BI155" i="2"/>
  <c r="BH155" i="2"/>
  <c r="BG155" i="2"/>
  <c r="BF155" i="2"/>
  <c r="BE155" i="2"/>
  <c r="T155" i="2"/>
  <c r="R155" i="2"/>
  <c r="P155" i="2"/>
  <c r="J155" i="2"/>
  <c r="BK152" i="2"/>
  <c r="BI152" i="2"/>
  <c r="BH152" i="2"/>
  <c r="BG152" i="2"/>
  <c r="BF152" i="2"/>
  <c r="BE152" i="2"/>
  <c r="T152" i="2"/>
  <c r="R152" i="2"/>
  <c r="P152" i="2"/>
  <c r="J152" i="2"/>
  <c r="BK150" i="2"/>
  <c r="BI150" i="2"/>
  <c r="BH150" i="2"/>
  <c r="BG150" i="2"/>
  <c r="BF150" i="2"/>
  <c r="BE150" i="2"/>
  <c r="T150" i="2"/>
  <c r="R150" i="2"/>
  <c r="P150" i="2"/>
  <c r="J150" i="2"/>
  <c r="BK148" i="2"/>
  <c r="BI148" i="2"/>
  <c r="BH148" i="2"/>
  <c r="BG148" i="2"/>
  <c r="BF148" i="2"/>
  <c r="BE148" i="2"/>
  <c r="T148" i="2"/>
  <c r="R148" i="2"/>
  <c r="P148" i="2"/>
  <c r="J148" i="2"/>
  <c r="BK144" i="2"/>
  <c r="BI144" i="2"/>
  <c r="BH144" i="2"/>
  <c r="BG144" i="2"/>
  <c r="BF144" i="2"/>
  <c r="BE144" i="2"/>
  <c r="T144" i="2"/>
  <c r="R144" i="2"/>
  <c r="P144" i="2"/>
  <c r="J144" i="2"/>
  <c r="BK141" i="2"/>
  <c r="BI141" i="2"/>
  <c r="BH141" i="2"/>
  <c r="BG141" i="2"/>
  <c r="BF141" i="2"/>
  <c r="BE141" i="2"/>
  <c r="T141" i="2"/>
  <c r="R141" i="2"/>
  <c r="P141" i="2"/>
  <c r="J141" i="2"/>
  <c r="BK137" i="2"/>
  <c r="BI137" i="2"/>
  <c r="BH137" i="2"/>
  <c r="BG137" i="2"/>
  <c r="BF137" i="2"/>
  <c r="BE137" i="2"/>
  <c r="T137" i="2"/>
  <c r="R137" i="2"/>
  <c r="P137" i="2"/>
  <c r="J137" i="2"/>
  <c r="BK135" i="2"/>
  <c r="BI135" i="2"/>
  <c r="BH135" i="2"/>
  <c r="BG135" i="2"/>
  <c r="BF135" i="2"/>
  <c r="BE135" i="2"/>
  <c r="T135" i="2"/>
  <c r="R135" i="2"/>
  <c r="P135" i="2"/>
  <c r="J135" i="2"/>
  <c r="BK133" i="2"/>
  <c r="BI133" i="2"/>
  <c r="BH133" i="2"/>
  <c r="BG133" i="2"/>
  <c r="BF133" i="2"/>
  <c r="BE133" i="2"/>
  <c r="T133" i="2"/>
  <c r="R133" i="2"/>
  <c r="P133" i="2"/>
  <c r="J133" i="2"/>
  <c r="BK131" i="2"/>
  <c r="BI131" i="2"/>
  <c r="BH131" i="2"/>
  <c r="BG131" i="2"/>
  <c r="BF131" i="2"/>
  <c r="BE131" i="2"/>
  <c r="T131" i="2"/>
  <c r="R131" i="2"/>
  <c r="P131" i="2"/>
  <c r="J131" i="2"/>
  <c r="BK129" i="2"/>
  <c r="BI129" i="2"/>
  <c r="BH129" i="2"/>
  <c r="BG129" i="2"/>
  <c r="BF129" i="2"/>
  <c r="BE129" i="2"/>
  <c r="T129" i="2"/>
  <c r="R129" i="2"/>
  <c r="P129" i="2"/>
  <c r="J129" i="2"/>
  <c r="BK125" i="2"/>
  <c r="BI125" i="2"/>
  <c r="BH125" i="2"/>
  <c r="BG125" i="2"/>
  <c r="BF125" i="2"/>
  <c r="BE125" i="2"/>
  <c r="T125" i="2"/>
  <c r="R125" i="2"/>
  <c r="P125" i="2"/>
  <c r="J125" i="2"/>
  <c r="BK124" i="2"/>
  <c r="T124" i="2"/>
  <c r="R124" i="2"/>
  <c r="P124" i="2"/>
  <c r="J124" i="2"/>
  <c r="BK123" i="2"/>
  <c r="T123" i="2"/>
  <c r="R123" i="2"/>
  <c r="P123" i="2"/>
  <c r="J123" i="2"/>
  <c r="BK122" i="2"/>
  <c r="T122" i="2"/>
  <c r="R122" i="2"/>
  <c r="P122" i="2"/>
  <c r="J122" i="2"/>
  <c r="J119" i="2"/>
  <c r="F119" i="2"/>
  <c r="J118" i="2"/>
  <c r="F118" i="2"/>
  <c r="J116" i="2"/>
  <c r="F116" i="2"/>
  <c r="E114" i="2"/>
  <c r="J104" i="2"/>
  <c r="J103" i="2"/>
  <c r="J102" i="2"/>
  <c r="J101" i="2"/>
  <c r="J100" i="2"/>
  <c r="J99" i="2"/>
  <c r="J98" i="2"/>
  <c r="J97" i="2"/>
  <c r="J96" i="2"/>
  <c r="J95" i="2"/>
  <c r="J94" i="2"/>
  <c r="J90" i="2"/>
  <c r="F90" i="2"/>
  <c r="J89" i="2"/>
  <c r="F89" i="2"/>
  <c r="J87" i="2"/>
  <c r="F87" i="2"/>
  <c r="E85" i="2"/>
  <c r="J37" i="2"/>
  <c r="J35" i="2"/>
  <c r="F35" i="2"/>
  <c r="J34" i="2"/>
  <c r="F34" i="2"/>
  <c r="J33" i="2"/>
  <c r="F33" i="2"/>
  <c r="J32" i="2"/>
  <c r="F32" i="2"/>
  <c r="J31" i="2"/>
  <c r="F31" i="2"/>
  <c r="J28" i="2"/>
  <c r="J19" i="2"/>
  <c r="E19" i="2"/>
  <c r="J18" i="2"/>
  <c r="J16" i="2"/>
  <c r="E16" i="2"/>
  <c r="J15" i="2"/>
  <c r="J10" i="2"/>
  <c r="BD95" i="1"/>
  <c r="BC95" i="1"/>
  <c r="BB95" i="1"/>
  <c r="BA95" i="1"/>
  <c r="AZ95" i="1"/>
  <c r="AY95" i="1"/>
  <c r="AX95" i="1"/>
  <c r="AW95" i="1"/>
  <c r="AV95" i="1"/>
  <c r="AU95" i="1"/>
  <c r="AT95" i="1"/>
  <c r="AN95" i="1"/>
  <c r="AG95" i="1"/>
  <c r="BD94" i="1"/>
  <c r="BC94" i="1"/>
  <c r="BB94" i="1"/>
  <c r="BA94" i="1"/>
  <c r="AZ94" i="1"/>
  <c r="AY94" i="1"/>
  <c r="AX94" i="1"/>
  <c r="AW94" i="1"/>
  <c r="AV94" i="1"/>
  <c r="AU94" i="1"/>
  <c r="AT94" i="1"/>
  <c r="AS94" i="1"/>
  <c r="AN94" i="1"/>
  <c r="AG94" i="1"/>
  <c r="AM90" i="1"/>
  <c r="L90" i="1"/>
  <c r="AM89" i="1"/>
  <c r="L89" i="1"/>
  <c r="AM87" i="1"/>
  <c r="L87" i="1"/>
  <c r="L85" i="1"/>
  <c r="L84" i="1"/>
  <c r="AK35" i="1"/>
  <c r="W33" i="1"/>
  <c r="W32" i="1"/>
  <c r="W31" i="1"/>
  <c r="AK30" i="1"/>
  <c r="W30" i="1"/>
  <c r="AK29" i="1"/>
  <c r="W29" i="1"/>
  <c r="AK26" i="1"/>
</calcChain>
</file>

<file path=xl/sharedStrings.xml><?xml version="1.0" encoding="utf-8"?>
<sst xmlns="http://schemas.openxmlformats.org/spreadsheetml/2006/main" count="1764" uniqueCount="419">
  <si>
    <t>Export Komplet</t>
  </si>
  <si>
    <t/>
  </si>
  <si>
    <t>2.0</t>
  </si>
  <si>
    <t>False</t>
  </si>
  <si>
    <t>{3ddc32d2-c88a-43ef-a96a-4e2066e5ae56}</t>
  </si>
  <si>
    <t>&gt;&gt;  skryté sloupce  &lt;&lt;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</si>
  <si>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</si>
  <si>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</si>
  <si>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</si>
  <si>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</si>
  <si>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</si>
  <si>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</si>
  <si>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</si>
  <si>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</si>
  <si>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Mesto2605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</si>
  <si>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</si>
  <si>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</si>
  <si>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SO 01 Oprava chodníku ul.Hranická</t>
  </si>
  <si>
    <t>KSO:</t>
  </si>
  <si>
    <t>CC-CZ:</t>
  </si>
  <si>
    <t>Místo:</t>
  </si>
  <si>
    <t>Valašské Meziříčí</t>
  </si>
  <si>
    <t>Datum:</t>
  </si>
  <si>
    <t>3. 2. 2026</t>
  </si>
  <si>
    <t>Zadavatel:</t>
  </si>
  <si>
    <t>IČ:</t>
  </si>
  <si>
    <t>Město Valašské Meziříčí</t>
  </si>
  <si>
    <t>DIČ:</t>
  </si>
  <si>
    <t>Uchazeč:</t>
  </si>
  <si>
    <t>Vyplň údaj</t>
  </si>
  <si>
    <t>Projektant:</t>
  </si>
  <si>
    <t xml:space="preserve"> </t>
  </si>
  <si>
    <t>True</t>
  </si>
  <si>
    <t>Zpracovatel:</t>
  </si>
  <si>
    <t>Fajfrová Irena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</si>
  <si>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</si>
  <si>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</si>
  <si>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</si>
  <si>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</si>
  <si>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</si>
  <si>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</si>
  <si>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</si>
  <si>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</si>
  <si>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</si>
  <si>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</si>
  <si>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</si>
  <si>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</si>
  <si>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</si>
  <si>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</si>
  <si>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</si>
  <si>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</si>
  <si>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</si>
  <si>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</si>
  <si>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</si>
  <si>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</si>
  <si>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</si>
  <si>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</si>
  <si>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</si>
  <si>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</si>
  <si>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</si>
  <si>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</si>
  <si>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</si>
  <si>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</si>
  <si>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</si>
  <si>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</si>
  <si>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</si>
  <si>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</si>
  <si>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</si>
  <si>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</si>
  <si>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</si>
  <si>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</si>
  <si>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</si>
  <si>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</si>
  <si>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</si>
  <si>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</si>
  <si>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</si>
  <si>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</si>
  <si>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</si>
  <si>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</si>
  <si>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</si>
  <si>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</si>
  <si>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</si>
  <si>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</si>
  <si>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sut</t>
  </si>
  <si>
    <t>40,094</t>
  </si>
  <si>
    <t>2</t>
  </si>
  <si>
    <t>sut1</t>
  </si>
  <si>
    <t>13,12</t>
  </si>
  <si>
    <t>KRYCÍ LIST SOUPISU PRACÍ</t>
  </si>
  <si>
    <t>n</t>
  </si>
  <si>
    <t>3,8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</si>
  <si>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</si>
  <si>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</si>
  <si>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</si>
  <si>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</si>
  <si>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</si>
  <si>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</si>
  <si>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</si>
  <si>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5 - Komunikace pozemní</t>
  </si>
  <si>
    <t xml:space="preserve">    9 - Ostatní konstrukce a práce, bourání</t>
  </si>
  <si>
    <t xml:space="preserve">    997 - Doprava suti a vybouraných hmot</t>
  </si>
  <si>
    <t xml:space="preserve">    998 - Přesun hmot</t>
  </si>
  <si>
    <t>VRN - Vedlejší rozpočtové náklady</t>
  </si>
  <si>
    <t xml:space="preserve">    VRN1 - Průzkumné, zeměměřičské a projektové práce</t>
  </si>
  <si>
    <t xml:space="preserve">    VRN3 - Zařízení staveniště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</si>
  <si>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</si>
  <si>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</si>
  <si>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</si>
  <si>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</si>
  <si>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</si>
  <si>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</si>
  <si>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</si>
  <si>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</si>
  <si>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</si>
  <si>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</si>
  <si>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</si>
  <si>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</si>
  <si>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</si>
  <si>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</si>
  <si>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</si>
  <si>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</si>
  <si>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</si>
  <si>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</si>
  <si>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</si>
  <si>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113107181</t>
  </si>
  <si>
    <t>Odstranění podkladu živičného tl do 50 mm strojně pl přes 50 do 200 m2</t>
  </si>
  <si>
    <t>m2</t>
  </si>
  <si>
    <t>CS ÚRS 2026 01</t>
  </si>
  <si>
    <t>4</t>
  </si>
  <si>
    <t>-761715313</t>
  </si>
  <si>
    <t>PP</t>
  </si>
  <si>
    <t>Odstranění podkladů nebo krytů strojně plochy jednotlivě přes 50 m2 do 200 m2 s přemístěním hmot na skládku na vzdálenost do 20 m nebo s naložením na dopravní prostředek živičných, o tl. vrstvy do 50 mm</t>
  </si>
  <si>
    <t>VV</t>
  </si>
  <si>
    <t>stávající asfalt.povrch</t>
  </si>
  <si>
    <t>128</t>
  </si>
  <si>
    <t>113107162</t>
  </si>
  <si>
    <t>Odstranění podkladu z kameniva drceného tl přes 100 do 200 mm strojně pl přes 50 do 200 m2</t>
  </si>
  <si>
    <t>-1553111456</t>
  </si>
  <si>
    <t>Odstranění podkladů nebo krytů strojně plochy jednotlivě přes 50 m2 do 200 m2 s přemístěním hmot na skládku na vzdálenost do 20 m nebo s naložením na dopravní prostředek z kameniva hrubého drceného, o tl. vrstvy přes 100 do 200 mm</t>
  </si>
  <si>
    <t>3</t>
  </si>
  <si>
    <t>113202111</t>
  </si>
  <si>
    <t>Vytrhání obrub krajníků obrubníků stojatých</t>
  </si>
  <si>
    <t>m</t>
  </si>
  <si>
    <t>947243011</t>
  </si>
  <si>
    <t>Vytrhání obrub s vybouráním lože, s přemístěním hmot na skládku na vzdálenost do 3 m nebo s naložením na dopravní prostředek z krajníků nebo obrubníků stojatých</t>
  </si>
  <si>
    <t>119003211</t>
  </si>
  <si>
    <t>Mobilní plotová zábrana s reflexním pásem výšky do 1,5 m pro zabezpečení výkopu zřízení</t>
  </si>
  <si>
    <t>-731968821</t>
  </si>
  <si>
    <t>Pomocné konstrukce při zabezpečení výkopu svislé ocelové mobilní oplocení, výšky do 1,5 m panely s reflexními signalizačními pruhy zřízení</t>
  </si>
  <si>
    <t>5</t>
  </si>
  <si>
    <t>119003212</t>
  </si>
  <si>
    <t>Mobilní plotová zábrana s reflexním pásem výšky do 1,5 m pro zabezpečení výkopu odstranění</t>
  </si>
  <si>
    <t>-1567811839</t>
  </si>
  <si>
    <t>Pomocné konstrukce při zabezpečení výkopu svislé ocelové mobilní oplocení, výšky do 1,5 m panely s reflexními signalizačními pruhy odstranění</t>
  </si>
  <si>
    <t>6</t>
  </si>
  <si>
    <t>162751117</t>
  </si>
  <si>
    <t>Vodorovné přemístění přes 9 000 do 10000 m výkopku/sypaniny z horniny třídy těžitelnosti I skupiny 1 až 3</t>
  </si>
  <si>
    <t>m3</t>
  </si>
  <si>
    <t>1176452632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</si>
  <si>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</si>
  <si>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dovoz zeminy pro násypy</t>
  </si>
  <si>
    <t>7</t>
  </si>
  <si>
    <t>167151101</t>
  </si>
  <si>
    <t>Nakládání výkopku z hornin třídy těžitelnosti I skupiny 1 až 3 do 100 m3</t>
  </si>
  <si>
    <t>-548885514</t>
  </si>
  <si>
    <t>Nakládání, skládání a překládání neulehlého výkopku nebo sypaniny strojně nakládání, množství do 100 m3, z horniny třídy těžitelnosti I, skupiny 1 až 3</t>
  </si>
  <si>
    <t>8</t>
  </si>
  <si>
    <t>171151103</t>
  </si>
  <si>
    <t>Uložení sypaniny z hornin soudržných do násypů zhutněných strojně</t>
  </si>
  <si>
    <t>-1726581006</t>
  </si>
  <si>
    <t>Uložení sypanin do násypů strojně s rozprostřením sypaniny ve vrstvách a s hrubým urovnáním zhutněných z hornin soudržných jakékoliv třídy těžitelnosti</t>
  </si>
  <si>
    <t>doplnění  zeminy</t>
  </si>
  <si>
    <t>19*0,2</t>
  </si>
  <si>
    <t>9</t>
  </si>
  <si>
    <t>181111131</t>
  </si>
  <si>
    <t>Plošná úprava terénu do 500 m2 zemina skupiny 1 až 4 nerovnosti přes 150 do 200 mm v rovinně a svahu do 1:5</t>
  </si>
  <si>
    <t>-841742605</t>
  </si>
  <si>
    <t>Plošná úprava terénu v zemině skupiny 1 až 4 s urovnáním povrchu bez doplnění ornice souvislé plochy do 500 m2 při nerovnostech terénu přes 150 do 200 mm v rovině nebo na svahu do 1:5</t>
  </si>
  <si>
    <t>10</t>
  </si>
  <si>
    <t>181411131</t>
  </si>
  <si>
    <t>Založení parkového trávníku výsevem pl do 1000 m2 v rovině a ve svahu do 1:5</t>
  </si>
  <si>
    <t>-817613415</t>
  </si>
  <si>
    <t>Založení trávníku na půdě předem připravené plochy do 1000 m2 výsevem včetně utažení parkového v rovině nebo na svahu do 1:5</t>
  </si>
  <si>
    <t>11</t>
  </si>
  <si>
    <t>M</t>
  </si>
  <si>
    <t>00572410</t>
  </si>
  <si>
    <t>osivo směs travní parková</t>
  </si>
  <si>
    <t>kg</t>
  </si>
  <si>
    <t>-360662145</t>
  </si>
  <si>
    <t>19*0,02 'Přepočtené koeficientem množství</t>
  </si>
  <si>
    <t>181951112</t>
  </si>
  <si>
    <t>Úprava pláně v hornině třídy těžitelnosti I skupiny 1 až 3 se zhutněním strojně</t>
  </si>
  <si>
    <t>1587825662</t>
  </si>
  <si>
    <t>Úprava pláně vyrovnáním výškových rozdílů strojně v hornině třídy těžitelnosti I, skupiny 1 až 3 se zhutněním</t>
  </si>
  <si>
    <t>13</t>
  </si>
  <si>
    <t>183403153</t>
  </si>
  <si>
    <t>Obdělání půdy hrabáním v rovině a svahu do 1:5</t>
  </si>
  <si>
    <t>1491625766</t>
  </si>
  <si>
    <t>Obdělání půdy hrabáním v rovině nebo na svahu do 1:5</t>
  </si>
  <si>
    <t>14</t>
  </si>
  <si>
    <t>183403161</t>
  </si>
  <si>
    <t>Obdělání půdy válením v rovině a svahu do 1:5</t>
  </si>
  <si>
    <t>554174646</t>
  </si>
  <si>
    <t>Obdělání půdy válením v rovině nebo na svahu do 1:5</t>
  </si>
  <si>
    <t>Komunikace pozemní</t>
  </si>
  <si>
    <t>15</t>
  </si>
  <si>
    <t>564831011</t>
  </si>
  <si>
    <t>Podklad ze štěrkodrtě ŠD plochy do 100 m2 tl 100 mm</t>
  </si>
  <si>
    <t>1626872625</t>
  </si>
  <si>
    <t>Podklad ze štěrkodrti ŠD s rozprostřením a zhutněním plochy jednotlivě do 100 m2, po zhutnění tl. 100 mm</t>
  </si>
  <si>
    <t>pod obrubník</t>
  </si>
  <si>
    <t>50*0,45</t>
  </si>
  <si>
    <t>14*0,65</t>
  </si>
  <si>
    <t>86,0*0,3</t>
  </si>
  <si>
    <t>Součet</t>
  </si>
  <si>
    <t>16</t>
  </si>
  <si>
    <t>564851011</t>
  </si>
  <si>
    <t>Podklad ze štěrkodrtě ŠD plochy do 100 m2 tl 150 mm</t>
  </si>
  <si>
    <t>-425004915</t>
  </si>
  <si>
    <t>Podklad ze štěrkodrti ŠD s rozprostřením a zhutněním plochy jednotlivě do 100 m2, po zhutnění tl. 150 mm</t>
  </si>
  <si>
    <t>17</t>
  </si>
  <si>
    <t>573231111</t>
  </si>
  <si>
    <t>Postřik živičný spojovací ze silniční emulze v množství 0,70 kg/m2</t>
  </si>
  <si>
    <t>-273601127</t>
  </si>
  <si>
    <t>Postřik spojovací PS bez posypu kamenivem ze silniční emulze, v množství 0,70 kg/m2</t>
  </si>
  <si>
    <t>18</t>
  </si>
  <si>
    <t>577144011</t>
  </si>
  <si>
    <t>Asfaltový beton vrstva obrusná ACO 11+ tř. I tl 50 mm š do 1,5 m z nemodifikovaného asfaltu</t>
  </si>
  <si>
    <t>-1029337400</t>
  </si>
  <si>
    <t>Asfaltový beton vrstva obrusná ACO 11 z nemodifikovaného asfaltu s rozprostřením a se zhutněním ACO 11+ v pruhu šířky do 1,5 m, po zhutnění tl. 50 mm</t>
  </si>
  <si>
    <t>dopojení k obrubě</t>
  </si>
  <si>
    <t>25</t>
  </si>
  <si>
    <t>19</t>
  </si>
  <si>
    <t>596211111</t>
  </si>
  <si>
    <t>Kladení zámkové dlažby komunikací pro pěší ručně tl 60 mm skupiny A pl přes 50 do 100 m2</t>
  </si>
  <si>
    <t>-827449630</t>
  </si>
  <si>
    <t>Kladení dlažby z betonových zámkových dlaždic komunikací pro pěší ručně s ložem z kameniva těženého nebo drceného tl. do 40 mm, s vyplněním spár s dvojitým hutněním, vibrováním a se smetením přebytečného materiálu na krajnici tl. 60 mm skupiny A, pro plochy přes 50 do 100 m2</t>
  </si>
  <si>
    <t>"přírodní"   88,4</t>
  </si>
  <si>
    <t>"slepecká"  3,0</t>
  </si>
  <si>
    <t>"červená"   3,6</t>
  </si>
  <si>
    <t>20</t>
  </si>
  <si>
    <t>PSB.14010300</t>
  </si>
  <si>
    <t>HOLLAND I (Hladký Přírodní) 200x100x60</t>
  </si>
  <si>
    <t>-1787508146</t>
  </si>
  <si>
    <t>88,4</t>
  </si>
  <si>
    <t>88,4*1,01 'Přepočtené koeficientem množství</t>
  </si>
  <si>
    <t>PSB.14010301</t>
  </si>
  <si>
    <t>HOLLAND I (Hladký Červená) 200x100x60</t>
  </si>
  <si>
    <t>-1640663130</t>
  </si>
  <si>
    <t>3,6*1,01 'Přepočtené koeficientem množství</t>
  </si>
  <si>
    <t>22</t>
  </si>
  <si>
    <t>PSB.14016001</t>
  </si>
  <si>
    <t>HOLLAND I SLP skladba pro nevidomé 200x100x60</t>
  </si>
  <si>
    <t>1246523442</t>
  </si>
  <si>
    <t>3,0</t>
  </si>
  <si>
    <t>3*1,01 'Přepočtené koeficientem množství</t>
  </si>
  <si>
    <t>23</t>
  </si>
  <si>
    <t>596211115</t>
  </si>
  <si>
    <t>Příplatek za kombinaci více než dvou barev u kladení betonových dlažeb pro pěší ručně tl 60 mm skupiny A</t>
  </si>
  <si>
    <t>1833268966</t>
  </si>
  <si>
    <t>Kladení dlažby z betonových zámkových dlaždic komunikací pro pěší ručně s ložem z kameniva těženého nebo drceného tl. do 40 mm, s vyplněním spár s dvojitým hutněním, vibrováním a se smetením přebytečného materiálu na krajnici tl. 60 mm skupiny A, pro plochy Příplatek k cenám za dlažbu z prvků více než dvou barev</t>
  </si>
  <si>
    <t>3,000+3,6</t>
  </si>
  <si>
    <t>24</t>
  </si>
  <si>
    <t>599141111</t>
  </si>
  <si>
    <t>Vyplnění spár mezi silničními dílci živičnou zálivkou</t>
  </si>
  <si>
    <t>1558024885</t>
  </si>
  <si>
    <t>Vyplnění spár mezi silničními dílci jakékoliv tloušťky živičnou zálivkou</t>
  </si>
  <si>
    <t>Ostatní konstrukce a práce, bourání</t>
  </si>
  <si>
    <t>9141111R1</t>
  </si>
  <si>
    <t>Montáž+dodávka Zastávkový označník (Označník zastávky se čtvercovým terčem výšky 3,2 m s tabulí pro jízdní řády15 x 640 mm) a s názvem zastávky „Valašské Meziříčí, Uhelné sklady“, odpadkovým košem CR150,</t>
  </si>
  <si>
    <t>kus</t>
  </si>
  <si>
    <t>-670366067</t>
  </si>
  <si>
    <t>Montáž svislé dopravní značky základní velikosti do 1 m2 objímkami na sloupky nebo konzoly</t>
  </si>
  <si>
    <t>na 25 l, ocelová konstrukce opatřena ochrannou vrstvou zinku a práškovým vypalovacím lakem RAL</t>
  </si>
  <si>
    <t xml:space="preserve">9006, kotveno pod dlažbu do betonového základu pomocí závitových tyčí) </t>
  </si>
  <si>
    <t>26</t>
  </si>
  <si>
    <t>916131213</t>
  </si>
  <si>
    <t>Osazení silničního obrubníku betonového stojatého s boční opěrou do lože z betonu prostého</t>
  </si>
  <si>
    <t>-292066784</t>
  </si>
  <si>
    <t>Osazení silničního obrubníku betonového se zřízením lože, s vyplněním a zatřením spár cementovou maltou stojatého s boční opěrou z betonu prostého, do lože z betonu prostého</t>
  </si>
  <si>
    <t>27</t>
  </si>
  <si>
    <t>59217031</t>
  </si>
  <si>
    <t>obrubník silniční betonový 1000x150x250mm</t>
  </si>
  <si>
    <t>-1300158129</t>
  </si>
  <si>
    <t>43</t>
  </si>
  <si>
    <t>43*1,02 'Přepočtené koeficientem množství</t>
  </si>
  <si>
    <t>28</t>
  </si>
  <si>
    <t>59217029</t>
  </si>
  <si>
    <t>obrubník silniční betonový nájezdový 1000x150x150mm</t>
  </si>
  <si>
    <t>-1326834006</t>
  </si>
  <si>
    <t>5*1,02 'Přepočtené koeficientem množství</t>
  </si>
  <si>
    <t>29</t>
  </si>
  <si>
    <t>59217030</t>
  </si>
  <si>
    <t>obrubník silniční betonový přechodový 1000x150x150-250mm</t>
  </si>
  <si>
    <t>-727494721</t>
  </si>
  <si>
    <t>2*1,02 'Přepočtené koeficientem množství</t>
  </si>
  <si>
    <t>30</t>
  </si>
  <si>
    <t>916231213</t>
  </si>
  <si>
    <t>Osazení chodníkového obrubníku betonového stojatého s boční opěrou do lože z betonu prostého</t>
  </si>
  <si>
    <t>-1268775307</t>
  </si>
  <si>
    <t>Osazení chodníkového obrubníku betonového se zřízením lože, s vyplněním a zatřením spár cementovou maltou stojatého s boční opěrou z betonu prostého, do lože z betonu prostého</t>
  </si>
  <si>
    <t>31</t>
  </si>
  <si>
    <t>59217017</t>
  </si>
  <si>
    <t>obrubník betonový chodníkový 1000x100x250mm</t>
  </si>
  <si>
    <t>-1799134947</t>
  </si>
  <si>
    <t>86*1,02 'Přepočtené koeficientem množství</t>
  </si>
  <si>
    <t>32</t>
  </si>
  <si>
    <t>916431112</t>
  </si>
  <si>
    <t>Osazení bezbariérového betonového obrubníku do betonového lože tl 150 mm s boční opěrou</t>
  </si>
  <si>
    <t>-1330559330</t>
  </si>
  <si>
    <t>Osazení betonového bezbariérového obrubníku s ložem betonovým tl. 150 mm úložná šířka do 400 mm s boční opěrou</t>
  </si>
  <si>
    <t>zastávkový</t>
  </si>
  <si>
    <t>33</t>
  </si>
  <si>
    <t>59217095</t>
  </si>
  <si>
    <t>obrubník betonový bezbariérový přímý 330mm</t>
  </si>
  <si>
    <t>-142359222</t>
  </si>
  <si>
    <t>12*1,02 'Přepočtené koeficientem množství</t>
  </si>
  <si>
    <t>34</t>
  </si>
  <si>
    <t>59217092</t>
  </si>
  <si>
    <t>obrubník betonový bezbariérový náběhový 310-330mm</t>
  </si>
  <si>
    <t>1941114811</t>
  </si>
  <si>
    <t>35</t>
  </si>
  <si>
    <t>916991121</t>
  </si>
  <si>
    <t>Lože pod obrubníky, krajníky nebo obruby z dlažebních kostek z betonu prostého</t>
  </si>
  <si>
    <t>1496043319</t>
  </si>
  <si>
    <t>50,000*0,45*0,1</t>
  </si>
  <si>
    <t>14*0,65*0,15</t>
  </si>
  <si>
    <t>86*0,3*0,1</t>
  </si>
  <si>
    <t>36</t>
  </si>
  <si>
    <t>919735111</t>
  </si>
  <si>
    <t>Řezání stávajícího živičného krytu hl do 50 mm</t>
  </si>
  <si>
    <t>-1160698670</t>
  </si>
  <si>
    <t>Řezání stávajícího živičného krytu nebo podkladu hloubky do 50 mm</t>
  </si>
  <si>
    <t>997</t>
  </si>
  <si>
    <t>Doprava suti a vybouraných hmot</t>
  </si>
  <si>
    <t>37</t>
  </si>
  <si>
    <t>997221551</t>
  </si>
  <si>
    <t>Vodorovná doprava suti ze sypkých materiálů do 1 km</t>
  </si>
  <si>
    <t>t</t>
  </si>
  <si>
    <t>-96232502</t>
  </si>
  <si>
    <t>Vodorovná doprava suti bez naložení, ale se složením a s hrubým urovnáním ze sypkých materiálů, na vzdálenost do 1 km</t>
  </si>
  <si>
    <t>53,214-sut1</t>
  </si>
  <si>
    <t>38</t>
  </si>
  <si>
    <t>997221559</t>
  </si>
  <si>
    <t>Příplatek ZKD 1 km u vodorovné dopravy suti ze sypkých materiálů</t>
  </si>
  <si>
    <t>-743035630</t>
  </si>
  <si>
    <t>Vodorovná doprava suti bez naložení, ale se složením a s hrubým urovnáním ze sypkých materiálů, na vzdálenost Příplatek k ceně za každý další započatý 1 km přes 1 km</t>
  </si>
  <si>
    <t>sut*19</t>
  </si>
  <si>
    <t>39</t>
  </si>
  <si>
    <t>997221561</t>
  </si>
  <si>
    <t>Vodorovná doprava suti z kusových materiálů do 1 km</t>
  </si>
  <si>
    <t>-16461968</t>
  </si>
  <si>
    <t>Vodorovná doprava suti bez naložení, ale se složením a s hrubým urovnáním z kusových materiálů, na vzdálenost do 1 km</t>
  </si>
  <si>
    <t>40</t>
  </si>
  <si>
    <t>997221569</t>
  </si>
  <si>
    <t>Příplatek ZKD 1 km u vodorovné dopravy suti z kusových materiálů</t>
  </si>
  <si>
    <t>1770623644</t>
  </si>
  <si>
    <t>Vodorovná doprava suti bez naložení, ale se složením a s hrubým urovnáním z kusových materiálů, na vzdálenost Příplatek k ceně za každý další započatý 1 km přes 1 km</t>
  </si>
  <si>
    <t>sut1*19</t>
  </si>
  <si>
    <t>41</t>
  </si>
  <si>
    <t>997221611</t>
  </si>
  <si>
    <t>Nakládání suti na dopravní prostředky pro vodorovnou dopravu</t>
  </si>
  <si>
    <t>1591712037</t>
  </si>
  <si>
    <t>Nakládání na dopravní prostředky pro vodorovnou dopravu suti</t>
  </si>
  <si>
    <t>42</t>
  </si>
  <si>
    <t>997221612.1</t>
  </si>
  <si>
    <t>Uložení stávající dlažby na paletu</t>
  </si>
  <si>
    <t>273261634</t>
  </si>
  <si>
    <t>Nakládání na dopravní prostředky pro vodorovnou dopravu vybouraných hmot</t>
  </si>
  <si>
    <t>997221862</t>
  </si>
  <si>
    <t>Poplatek za předání recyklačnímu zařízení stavebního odpadu z armovaného betonu kód odpadu 17 01 01</t>
  </si>
  <si>
    <t>-1947521417</t>
  </si>
  <si>
    <t>Poplatek za předání stavebního odpadu recyklačnímu zařízení z armovaného betonu zatříděného do Katalogu odpadů pod kódem 17 01 01</t>
  </si>
  <si>
    <t>44</t>
  </si>
  <si>
    <t>997221873</t>
  </si>
  <si>
    <t>Poplatek za předání recyklačnímu zařízení zeminy a kamení kód odpadu 17 05 04</t>
  </si>
  <si>
    <t>873141782</t>
  </si>
  <si>
    <t>Poplatek za předání stavebního odpadu recyklačnímu zařízení zeminy a kamení zatříděného do Katalogu odpadů pod kódem 17 05 04</t>
  </si>
  <si>
    <t>45</t>
  </si>
  <si>
    <t>997221875</t>
  </si>
  <si>
    <t>Poplatek za předání recyklačnímu zařízení stavebního odpadu asfaltového bez obsahu dehtu kód odpadu 17 03 02</t>
  </si>
  <si>
    <t>1168902997</t>
  </si>
  <si>
    <t>Poplatek za předání stavebního odpadu recyklačnímu zařízení asfaltového bez obsahu dehtu zatříděného do Katalogu odpadů pod kódem 17 03 02</t>
  </si>
  <si>
    <t>998</t>
  </si>
  <si>
    <t>Přesun hmot</t>
  </si>
  <si>
    <t>46</t>
  </si>
  <si>
    <t>998223011</t>
  </si>
  <si>
    <t>Přesun hmot pro pozemní komunikace s krytem dlážděným</t>
  </si>
  <si>
    <t>1380607218</t>
  </si>
  <si>
    <t>Přesun hmot pro pozemní komunikace s krytem dlážděným dopravní vzdálenost do 200 m jakékoliv délky objektu</t>
  </si>
  <si>
    <t>VRN</t>
  </si>
  <si>
    <t>Vedlejší rozpočtové náklady</t>
  </si>
  <si>
    <t>VRN1</t>
  </si>
  <si>
    <t>Průzkumné, zeměměřičské a projektové práce</t>
  </si>
  <si>
    <t>47</t>
  </si>
  <si>
    <t>012203000</t>
  </si>
  <si>
    <t>Zeměměřičské práce před výstavbou</t>
  </si>
  <si>
    <t>kpl</t>
  </si>
  <si>
    <t>1024</t>
  </si>
  <si>
    <t>-2035794874</t>
  </si>
  <si>
    <t>48</t>
  </si>
  <si>
    <t>012403000</t>
  </si>
  <si>
    <t>Zeměměřičské práce po výstavbě</t>
  </si>
  <si>
    <t>790921884</t>
  </si>
  <si>
    <t>VRN3</t>
  </si>
  <si>
    <t>Zařízení staveniště</t>
  </si>
  <si>
    <t>49</t>
  </si>
  <si>
    <t>030001000</t>
  </si>
  <si>
    <t>1891166662</t>
  </si>
  <si>
    <t>VRN7</t>
  </si>
  <si>
    <t>Provozní vlivy</t>
  </si>
  <si>
    <t>50</t>
  </si>
  <si>
    <t>072002000</t>
  </si>
  <si>
    <t>Silniční provoz - dočasné dopravní značení</t>
  </si>
  <si>
    <t>-1312081620</t>
  </si>
  <si>
    <t>Silniční provoz</t>
  </si>
  <si>
    <t>SEZNAM FIGUR</t>
  </si>
  <si>
    <t>Výměra</t>
  </si>
  <si>
    <t>Použití figury: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</si>
</sst>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8" formatCode="dd\.mm\.yyyy"/>
    <numFmt numFmtId="169" formatCode="#,##0.000"/>
    <numFmt numFmtId="170" formatCode="#,##0.00%"/>
    <numFmt numFmtId="171" formatCode="#,##0.00000"/>
  </numFmts>
  <fonts count="40">
    <font>
      <sz val="8"/>
      <name val="Arial CE"/>
      <charset val="134"/>
    </font>
    <font>
      <b/>
      <sz val="14"/>
      <name val="Arial CE"/>
      <charset val="134"/>
    </font>
    <font>
      <sz val="10"/>
      <color rgb="FF969696"/>
      <name val="Arial CE"/>
      <charset val="134"/>
    </font>
    <font>
      <sz val="10"/>
      <name val="Arial CE"/>
      <charset val="134"/>
    </font>
    <font>
      <b/>
      <sz val="11"/>
      <name val="Arial CE"/>
      <charset val="134"/>
    </font>
    <font>
      <sz val="9"/>
      <name val="Arial CE"/>
      <charset val="134"/>
    </font>
    <font>
      <b/>
      <sz val="12"/>
      <name val="Arial CE"/>
      <charset val="134"/>
    </font>
    <font>
      <b/>
      <sz val="9"/>
      <name val="Arial CE"/>
      <charset val="134"/>
    </font>
    <font>
      <b/>
      <sz val="8"/>
      <name val="Arial CE"/>
      <charset val="134"/>
    </font>
    <font>
      <sz val="12"/>
      <color rgb="FF003366"/>
      <name val="Arial CE"/>
      <charset val="134"/>
    </font>
    <font>
      <sz val="10"/>
      <color rgb="FF003366"/>
      <name val="Arial CE"/>
      <charset val="134"/>
    </font>
    <font>
      <sz val="8"/>
      <color rgb="FF003366"/>
      <name val="Arial CE"/>
      <charset val="134"/>
    </font>
    <font>
      <sz val="8"/>
      <color rgb="FF800080"/>
      <name val="Arial CE"/>
      <charset val="134"/>
    </font>
    <font>
      <sz val="8"/>
      <color rgb="FF505050"/>
      <name val="Arial CE"/>
      <charset val="134"/>
    </font>
    <font>
      <sz val="8"/>
      <color rgb="FFFF0000"/>
      <name val="Arial CE"/>
      <charset val="134"/>
    </font>
    <font>
      <b/>
      <sz val="10"/>
      <name val="Arial CE"/>
      <charset val="134"/>
    </font>
    <font>
      <sz val="8"/>
      <color rgb="FF969696"/>
      <name val="Arial CE"/>
      <charset val="134"/>
    </font>
    <font>
      <b/>
      <sz val="10"/>
      <color rgb="FF464646"/>
      <name val="Arial CE"/>
      <charset val="134"/>
    </font>
    <font>
      <sz val="8"/>
      <color rgb="FF3366FF"/>
      <name val="Arial CE"/>
      <charset val="134"/>
    </font>
    <font>
      <sz val="10"/>
      <color rgb="FF3366FF"/>
      <name val="Arial CE"/>
      <charset val="134"/>
    </font>
    <font>
      <b/>
      <sz val="12"/>
      <color rgb="FF960000"/>
      <name val="Arial CE"/>
      <charset val="134"/>
    </font>
    <font>
      <sz val="8"/>
      <color rgb="FF000000"/>
      <name val="Arial CE"/>
      <charset val="134"/>
    </font>
    <font>
      <b/>
      <sz val="12"/>
      <color rgb="FF800000"/>
      <name val="Arial CE"/>
      <charset val="134"/>
    </font>
    <font>
      <sz val="7"/>
      <color rgb="FF969696"/>
      <name val="Arial CE"/>
      <charset val="134"/>
    </font>
    <font>
      <sz val="7"/>
      <name val="Arial CE"/>
      <charset val="134"/>
    </font>
    <font>
      <sz val="9"/>
      <color rgb="FF969696"/>
      <name val="Arial CE"/>
      <charset val="134"/>
    </font>
    <font>
      <sz val="8"/>
      <color rgb="FF960000"/>
      <name val="Arial CE"/>
      <charset val="134"/>
    </font>
    <font>
      <i/>
      <sz val="9"/>
      <color rgb="FF0000FF"/>
      <name val="Arial CE"/>
      <charset val="134"/>
    </font>
    <font>
      <i/>
      <sz val="8"/>
      <color rgb="FF0000FF"/>
      <name val="Arial CE"/>
      <charset val="134"/>
    </font>
    <font>
      <sz val="11"/>
      <name val="Arial CE"/>
      <charset val="134"/>
    </font>
    <font>
      <sz val="8"/>
      <color rgb="FFFFFFFF"/>
      <name val="Arial CE"/>
      <charset val="134"/>
    </font>
    <font>
      <b/>
      <sz val="10"/>
      <color rgb="FF969696"/>
      <name val="Arial CE"/>
      <charset val="134"/>
    </font>
    <font>
      <b/>
      <sz val="12"/>
      <color rgb="FF969696"/>
      <name val="Arial CE"/>
      <charset val="134"/>
    </font>
    <font>
      <b/>
      <sz val="8"/>
      <color rgb="FF969696"/>
      <name val="Arial CE"/>
      <charset val="134"/>
    </font>
    <font>
      <sz val="18"/>
      <color theme="10"/>
      <name val="Wingdings 2"/>
      <charset val="134"/>
    </font>
    <font>
      <b/>
      <sz val="11"/>
      <color rgb="FF003366"/>
      <name val="Arial CE"/>
      <charset val="134"/>
    </font>
    <font>
      <sz val="11"/>
      <color rgb="FF003366"/>
      <name val="Arial CE"/>
      <charset val="134"/>
    </font>
    <font>
      <sz val="12"/>
      <color rgb="FF969696"/>
      <name val="Arial CE"/>
      <charset val="134"/>
    </font>
    <font>
      <sz val="11"/>
      <color rgb="FF969696"/>
      <name val="Arial CE"/>
      <charset val="134"/>
    </font>
    <font>
      <u/>
      <sz val="11"/>
      <color theme="10"/>
      <name val="Calibri"/>
      <charset val="13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D2D2D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BEBEBE"/>
        <bgColor indexed="64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hair">
        <color rgb="FF969696"/>
      </top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/>
      <bottom style="hair">
        <color rgb="FF969696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288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vertical="center" wrapText="1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top"/>
    </xf>
    <xf numFmtId="0" fontId="4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168" fontId="3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0" fontId="7" fillId="0" borderId="7" xfId="0" applyFont="1" applyBorder="1" applyAlignment="1">
      <alignment horizontal="left" vertical="center" wrapText="1"/>
    </xf>
    <xf numFmtId="0" fontId="7" fillId="0" borderId="7" xfId="0" applyFont="1" applyBorder="1" applyAlignment="1">
      <alignment horizontal="left" vertical="center"/>
    </xf>
    <xf numFmtId="169" fontId="7" fillId="0" borderId="6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0" fontId="0" fillId="0" borderId="0" xfId="0" applyFont="1" applyAlignment="1">
      <alignment horizontal="left" vertical="center"/>
    </xf>
    <xf numFmtId="169" fontId="0" fillId="0" borderId="0" xfId="0" applyNumberFormat="1" applyFont="1" applyAlignment="1">
      <alignment vertical="center"/>
    </xf>
    <xf numFmtId="0" fontId="8" fillId="0" borderId="0" xfId="0" applyFont="1" applyAlignment="1">
      <alignment horizontal="left" vertical="center"/>
    </xf>
    <xf numFmtId="0" fontId="0" fillId="0" borderId="8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3" fillId="3" borderId="0" xfId="0" applyFont="1" applyFill="1" applyAlignment="1" applyProtection="1">
      <alignment horizontal="left" vertical="center"/>
      <protection locked="0"/>
    </xf>
    <xf numFmtId="0" fontId="0" fillId="0" borderId="3" xfId="0" applyFont="1" applyBorder="1" applyAlignment="1" applyProtection="1">
      <alignment vertical="center"/>
      <protection locked="0"/>
    </xf>
    <xf numFmtId="0" fontId="11" fillId="0" borderId="0" xfId="0" applyFont="1" applyAlignment="1" applyProtection="1">
      <protection locked="0"/>
    </xf>
    <xf numFmtId="4" fontId="5" fillId="3" borderId="7" xfId="0" applyNumberFormat="1" applyFont="1" applyFill="1" applyBorder="1" applyAlignment="1" applyProtection="1">
      <alignment vertical="center"/>
      <protection locked="0"/>
    </xf>
    <xf numFmtId="0" fontId="25" fillId="3" borderId="18" xfId="0" applyFont="1" applyFill="1" applyBorder="1" applyAlignment="1" applyProtection="1">
      <alignment horizontal="left" vertical="center"/>
      <protection locked="0"/>
    </xf>
    <xf numFmtId="0" fontId="0" fillId="0" borderId="0" xfId="0" applyFont="1" applyAlignment="1" applyProtection="1">
      <alignment vertical="center"/>
      <protection locked="0"/>
    </xf>
    <xf numFmtId="0" fontId="12" fillId="0" borderId="0" xfId="0" applyFont="1" applyAlignment="1" applyProtection="1">
      <alignment vertical="center"/>
      <protection locked="0"/>
    </xf>
    <xf numFmtId="0" fontId="13" fillId="0" borderId="0" xfId="0" applyFont="1" applyAlignment="1" applyProtection="1">
      <alignment vertical="center"/>
      <protection locked="0"/>
    </xf>
    <xf numFmtId="4" fontId="27" fillId="3" borderId="7" xfId="0" applyNumberFormat="1" applyFont="1" applyFill="1" applyBorder="1" applyAlignment="1" applyProtection="1">
      <alignment vertical="center"/>
      <protection locked="0"/>
    </xf>
    <xf numFmtId="0" fontId="27" fillId="3" borderId="18" xfId="0" applyFont="1" applyFill="1" applyBorder="1" applyAlignment="1" applyProtection="1">
      <alignment horizontal="left" vertical="center"/>
      <protection locked="0"/>
    </xf>
    <xf numFmtId="0" fontId="14" fillId="0" borderId="0" xfId="0" applyFont="1" applyAlignment="1" applyProtection="1">
      <alignment vertical="center"/>
      <protection locked="0"/>
    </xf>
    <xf numFmtId="49" fontId="3" fillId="3" borderId="0" xfId="0" applyNumberFormat="1" applyFont="1" applyFill="1" applyAlignment="1" applyProtection="1">
      <alignment horizontal="left" vertical="center"/>
      <protection locked="0"/>
    </xf>
    <xf numFmtId="0" fontId="0" fillId="0" borderId="0" xfId="0"/>
    <xf numFmtId="0" fontId="4" fillId="0" borderId="0" xfId="0" applyFont="1" applyAlignment="1">
      <alignment horizontal="left" vertical="top" wrapText="1"/>
    </xf>
    <xf numFmtId="49" fontId="3" fillId="3" borderId="0" xfId="0" applyNumberFormat="1" applyFont="1" applyFill="1" applyAlignment="1" applyProtection="1">
      <alignment horizontal="left" vertical="center"/>
      <protection locked="0"/>
    </xf>
    <xf numFmtId="0" fontId="3" fillId="0" borderId="0" xfId="0" applyFont="1" applyAlignment="1">
      <alignment horizontal="left" vertical="center" wrapText="1"/>
    </xf>
    <xf numFmtId="0" fontId="3" fillId="3" borderId="0" xfId="0" applyFont="1" applyFill="1" applyAlignment="1" applyProtection="1">
      <alignment horizontal="left" vertical="center"/>
      <protection locked="0"/>
    </xf>
    <xf numFmtId="0" fontId="0" fillId="0" borderId="0" xfId="0" applyProtection="1">
      <protection locked="0"/>
    </xf>
    <xf numFmtId="0" fontId="18" fillId="4" borderId="0" xfId="0" applyFont="1" applyFill="1" applyAlignment="1" applyProtection="1">
      <alignment horizontal="center" vertical="center"/>
      <protection locked="0"/>
    </xf>
    <xf numFmtId="0" fontId="0" fillId="0" borderId="0" xfId="0" applyProtection="1">
      <protection locked="0"/>
    </xf>
    <xf numFmtId="0" fontId="0" fillId="0" borderId="0" xfId="0" applyFont="1" applyAlignment="1" applyProtection="1">
      <alignment horizontal="left" vertical="center"/>
      <protection locked="0"/>
    </xf>
    <xf numFmtId="0" fontId="21" fillId="0" borderId="0" xfId="0" applyFont="1" applyAlignment="1" applyProtection="1">
      <alignment horizontal="left" vertical="center"/>
      <protection locked="0"/>
    </xf>
    <xf numFmtId="0" fontId="0" fillId="0" borderId="1" xfId="0" applyBorder="1" applyProtection="1">
      <protection locked="0"/>
    </xf>
    <xf numFmtId="0" fontId="0" fillId="0" borderId="2" xfId="0" applyBorder="1" applyProtection="1">
      <protection locked="0"/>
    </xf>
    <xf numFmtId="0" fontId="0" fillId="0" borderId="3" xfId="0" applyBorder="1" applyProtection="1"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19" fillId="0" borderId="0" xfId="0" applyFont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/>
      <protection locked="0"/>
    </xf>
    <xf numFmtId="0" fontId="0" fillId="0" borderId="3" xfId="0" applyBorder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4" fillId="0" borderId="0" xfId="0" applyFont="1" applyAlignment="1" applyProtection="1">
      <alignment horizontal="left" vertical="center" wrapText="1"/>
      <protection locked="0"/>
    </xf>
    <xf numFmtId="0" fontId="0" fillId="0" borderId="0" xfId="0" applyFont="1" applyAlignment="1" applyProtection="1">
      <alignment vertical="center"/>
      <protection locked="0"/>
    </xf>
    <xf numFmtId="0" fontId="3" fillId="0" borderId="0" xfId="0" applyFont="1" applyAlignment="1" applyProtection="1">
      <alignment horizontal="left" vertical="center"/>
      <protection locked="0"/>
    </xf>
    <xf numFmtId="168" fontId="3" fillId="0" borderId="0" xfId="0" applyNumberFormat="1" applyFont="1" applyAlignment="1" applyProtection="1">
      <alignment horizontal="left" vertical="center"/>
      <protection locked="0"/>
    </xf>
    <xf numFmtId="0" fontId="3" fillId="0" borderId="0" xfId="0" applyFont="1" applyAlignment="1" applyProtection="1">
      <alignment horizontal="left" vertical="center"/>
      <protection locked="0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Font="1" applyBorder="1" applyAlignment="1" applyProtection="1">
      <alignment vertical="center" wrapText="1"/>
      <protection locked="0"/>
    </xf>
    <xf numFmtId="0" fontId="3" fillId="0" borderId="0" xfId="0" applyFont="1" applyAlignment="1" applyProtection="1">
      <alignment horizontal="left" vertical="center" wrapText="1"/>
      <protection locked="0"/>
    </xf>
    <xf numFmtId="0" fontId="0" fillId="0" borderId="3" xfId="0" applyBorder="1" applyAlignment="1" applyProtection="1">
      <alignment vertical="center" wrapText="1"/>
      <protection locked="0"/>
    </xf>
    <xf numFmtId="0" fontId="0" fillId="0" borderId="0" xfId="0" applyAlignment="1" applyProtection="1">
      <alignment vertical="center" wrapText="1"/>
      <protection locked="0"/>
    </xf>
    <xf numFmtId="0" fontId="0" fillId="0" borderId="10" xfId="0" applyFont="1" applyBorder="1" applyAlignment="1" applyProtection="1">
      <alignment vertical="center"/>
      <protection locked="0"/>
    </xf>
    <xf numFmtId="0" fontId="0" fillId="2" borderId="12" xfId="0" applyFont="1" applyFill="1" applyBorder="1" applyAlignment="1" applyProtection="1">
      <alignment vertical="center"/>
      <protection locked="0"/>
    </xf>
    <xf numFmtId="0" fontId="17" fillId="0" borderId="13" xfId="0" applyFont="1" applyBorder="1" applyAlignment="1" applyProtection="1">
      <alignment horizontal="left" vertical="center"/>
      <protection locked="0"/>
    </xf>
    <xf numFmtId="0" fontId="0" fillId="0" borderId="13" xfId="0" applyBorder="1" applyAlignment="1" applyProtection="1">
      <alignment vertical="center"/>
      <protection locked="0"/>
    </xf>
    <xf numFmtId="0" fontId="2" fillId="0" borderId="14" xfId="0" applyFont="1" applyBorder="1" applyAlignment="1" applyProtection="1">
      <alignment horizontal="left" vertical="center"/>
      <protection locked="0"/>
    </xf>
    <xf numFmtId="0" fontId="0" fillId="0" borderId="14" xfId="0" applyFont="1" applyBorder="1" applyAlignment="1" applyProtection="1">
      <alignment vertical="center"/>
      <protection locked="0"/>
    </xf>
    <xf numFmtId="0" fontId="2" fillId="0" borderId="14" xfId="0" applyFont="1" applyBorder="1" applyAlignment="1" applyProtection="1">
      <alignment horizontal="center" vertical="center"/>
      <protection locked="0"/>
    </xf>
    <xf numFmtId="0" fontId="2" fillId="0" borderId="14" xfId="0" applyFont="1" applyBorder="1" applyAlignment="1" applyProtection="1">
      <alignment horizontal="right" vertical="center"/>
      <protection locked="0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8" xfId="0" applyFont="1" applyBorder="1" applyAlignment="1" applyProtection="1">
      <alignment vertical="center"/>
      <protection locked="0"/>
    </xf>
    <xf numFmtId="0" fontId="0" fillId="0" borderId="9" xfId="0" applyFont="1" applyBorder="1" applyAlignment="1" applyProtection="1">
      <alignment vertical="center"/>
      <protection locked="0"/>
    </xf>
    <xf numFmtId="0" fontId="0" fillId="0" borderId="1" xfId="0" applyFont="1" applyBorder="1" applyAlignment="1" applyProtection="1">
      <alignment vertical="center"/>
      <protection locked="0"/>
    </xf>
    <xf numFmtId="0" fontId="0" fillId="0" borderId="2" xfId="0" applyFont="1" applyBorder="1" applyAlignment="1" applyProtection="1">
      <alignment vertical="center"/>
      <protection locked="0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 applyProtection="1">
      <alignment vertical="center"/>
      <protection locked="0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 applyProtection="1">
      <alignment vertical="center"/>
      <protection locked="0"/>
    </xf>
    <xf numFmtId="0" fontId="0" fillId="0" borderId="0" xfId="0" applyFont="1" applyAlignment="1" applyProtection="1">
      <alignment horizontal="center" vertical="center" wrapText="1"/>
      <protection locked="0"/>
    </xf>
    <xf numFmtId="0" fontId="0" fillId="0" borderId="3" xfId="0" applyFont="1" applyBorder="1" applyAlignment="1" applyProtection="1">
      <alignment horizontal="center" vertical="center" wrapText="1"/>
      <protection locked="0"/>
    </xf>
    <xf numFmtId="0" fontId="0" fillId="0" borderId="3" xfId="0" applyBorder="1" applyAlignment="1" applyProtection="1">
      <alignment horizontal="center" vertical="center" wrapText="1"/>
      <protection locked="0"/>
    </xf>
    <xf numFmtId="0" fontId="25" fillId="0" borderId="4" xfId="0" applyFont="1" applyBorder="1" applyAlignment="1" applyProtection="1">
      <alignment horizontal="center" vertical="center" wrapText="1"/>
      <protection locked="0"/>
    </xf>
    <xf numFmtId="0" fontId="25" fillId="0" borderId="5" xfId="0" applyFont="1" applyBorder="1" applyAlignment="1" applyProtection="1">
      <alignment horizontal="center" vertical="center" wrapText="1"/>
      <protection locked="0"/>
    </xf>
    <xf numFmtId="0" fontId="25" fillId="0" borderId="6" xfId="0" applyFont="1" applyBorder="1" applyAlignment="1" applyProtection="1">
      <alignment horizontal="center" vertical="center" wrapText="1"/>
      <protection locked="0"/>
    </xf>
    <xf numFmtId="0" fontId="0" fillId="0" borderId="0" xfId="0" applyAlignment="1" applyProtection="1">
      <alignment horizontal="center" vertical="center" wrapText="1"/>
      <protection locked="0"/>
    </xf>
    <xf numFmtId="0" fontId="20" fillId="0" borderId="0" xfId="0" applyFont="1" applyAlignment="1" applyProtection="1">
      <alignment horizontal="left" vertical="center"/>
      <protection locked="0"/>
    </xf>
    <xf numFmtId="0" fontId="0" fillId="0" borderId="17" xfId="0" applyFont="1" applyBorder="1" applyAlignment="1" applyProtection="1">
      <alignment vertical="center"/>
      <protection locked="0"/>
    </xf>
    <xf numFmtId="0" fontId="0" fillId="0" borderId="10" xfId="0" applyBorder="1" applyAlignment="1" applyProtection="1">
      <alignment vertical="center"/>
      <protection locked="0"/>
    </xf>
    <xf numFmtId="171" fontId="26" fillId="0" borderId="10" xfId="0" applyNumberFormat="1" applyFont="1" applyBorder="1" applyAlignment="1" applyProtection="1">
      <protection locked="0"/>
    </xf>
    <xf numFmtId="171" fontId="26" fillId="0" borderId="19" xfId="0" applyNumberFormat="1" applyFont="1" applyBorder="1" applyAlignment="1" applyProtection="1">
      <protection locked="0"/>
    </xf>
    <xf numFmtId="4" fontId="8" fillId="0" borderId="0" xfId="0" applyNumberFormat="1" applyFont="1" applyAlignment="1" applyProtection="1">
      <alignment vertical="center"/>
      <protection locked="0"/>
    </xf>
    <xf numFmtId="0" fontId="11" fillId="0" borderId="3" xfId="0" applyFont="1" applyBorder="1" applyAlignment="1" applyProtection="1">
      <protection locked="0"/>
    </xf>
    <xf numFmtId="0" fontId="11" fillId="0" borderId="0" xfId="0" applyFont="1" applyAlignment="1" applyProtection="1">
      <alignment horizontal="left"/>
      <protection locked="0"/>
    </xf>
    <xf numFmtId="0" fontId="11" fillId="0" borderId="18" xfId="0" applyFont="1" applyBorder="1" applyAlignment="1" applyProtection="1">
      <protection locked="0"/>
    </xf>
    <xf numFmtId="0" fontId="11" fillId="0" borderId="0" xfId="0" applyFont="1" applyBorder="1" applyAlignment="1" applyProtection="1">
      <protection locked="0"/>
    </xf>
    <xf numFmtId="171" fontId="11" fillId="0" borderId="0" xfId="0" applyNumberFormat="1" applyFont="1" applyBorder="1" applyAlignment="1" applyProtection="1">
      <protection locked="0"/>
    </xf>
    <xf numFmtId="171" fontId="11" fillId="0" borderId="20" xfId="0" applyNumberFormat="1" applyFont="1" applyBorder="1" applyAlignment="1" applyProtection="1">
      <protection locked="0"/>
    </xf>
    <xf numFmtId="0" fontId="11" fillId="0" borderId="0" xfId="0" applyFont="1" applyAlignment="1" applyProtection="1">
      <alignment horizontal="center"/>
      <protection locked="0"/>
    </xf>
    <xf numFmtId="4" fontId="11" fillId="0" borderId="0" xfId="0" applyNumberFormat="1" applyFont="1" applyAlignment="1" applyProtection="1">
      <alignment vertical="center"/>
      <protection locked="0"/>
    </xf>
    <xf numFmtId="0" fontId="25" fillId="0" borderId="0" xfId="0" applyFont="1" applyBorder="1" applyAlignment="1" applyProtection="1">
      <alignment horizontal="center" vertical="center"/>
      <protection locked="0"/>
    </xf>
    <xf numFmtId="0" fontId="0" fillId="0" borderId="0" xfId="0" applyFont="1" applyBorder="1" applyAlignment="1" applyProtection="1">
      <alignment vertical="center"/>
      <protection locked="0"/>
    </xf>
    <xf numFmtId="171" fontId="25" fillId="0" borderId="0" xfId="0" applyNumberFormat="1" applyFont="1" applyBorder="1" applyAlignment="1" applyProtection="1">
      <alignment vertical="center"/>
      <protection locked="0"/>
    </xf>
    <xf numFmtId="171" fontId="25" fillId="0" borderId="20" xfId="0" applyNumberFormat="1" applyFont="1" applyBorder="1" applyAlignment="1" applyProtection="1">
      <alignment vertical="center"/>
      <protection locked="0"/>
    </xf>
    <xf numFmtId="0" fontId="5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0" fillId="0" borderId="18" xfId="0" applyFont="1" applyBorder="1" applyAlignment="1" applyProtection="1">
      <alignment vertical="center"/>
      <protection locked="0"/>
    </xf>
    <xf numFmtId="0" fontId="0" fillId="0" borderId="0" xfId="0" applyBorder="1" applyAlignment="1" applyProtection="1">
      <alignment vertical="center"/>
      <protection locked="0"/>
    </xf>
    <xf numFmtId="0" fontId="0" fillId="0" borderId="20" xfId="0" applyFont="1" applyBorder="1" applyAlignment="1" applyProtection="1">
      <alignment vertical="center"/>
      <protection locked="0"/>
    </xf>
    <xf numFmtId="0" fontId="12" fillId="0" borderId="3" xfId="0" applyFont="1" applyBorder="1" applyAlignment="1" applyProtection="1">
      <alignment vertical="center"/>
      <protection locked="0"/>
    </xf>
    <xf numFmtId="0" fontId="12" fillId="0" borderId="0" xfId="0" applyFont="1" applyAlignment="1" applyProtection="1">
      <alignment horizontal="left" vertical="center"/>
      <protection locked="0"/>
    </xf>
    <xf numFmtId="0" fontId="12" fillId="0" borderId="18" xfId="0" applyFont="1" applyBorder="1" applyAlignment="1" applyProtection="1">
      <alignment vertical="center"/>
      <protection locked="0"/>
    </xf>
    <xf numFmtId="0" fontId="12" fillId="0" borderId="0" xfId="0" applyFont="1" applyBorder="1" applyAlignment="1" applyProtection="1">
      <alignment vertical="center"/>
      <protection locked="0"/>
    </xf>
    <xf numFmtId="0" fontId="12" fillId="0" borderId="20" xfId="0" applyFont="1" applyBorder="1" applyAlignment="1" applyProtection="1">
      <alignment vertical="center"/>
      <protection locked="0"/>
    </xf>
    <xf numFmtId="0" fontId="13" fillId="0" borderId="3" xfId="0" applyFont="1" applyBorder="1" applyAlignment="1" applyProtection="1">
      <alignment vertical="center"/>
      <protection locked="0"/>
    </xf>
    <xf numFmtId="0" fontId="13" fillId="0" borderId="0" xfId="0" applyFont="1" applyAlignment="1" applyProtection="1">
      <alignment horizontal="left" vertical="center"/>
      <protection locked="0"/>
    </xf>
    <xf numFmtId="0" fontId="13" fillId="0" borderId="18" xfId="0" applyFont="1" applyBorder="1" applyAlignment="1" applyProtection="1">
      <alignment vertical="center"/>
      <protection locked="0"/>
    </xf>
    <xf numFmtId="0" fontId="13" fillId="0" borderId="0" xfId="0" applyFont="1" applyBorder="1" applyAlignment="1" applyProtection="1">
      <alignment vertical="center"/>
      <protection locked="0"/>
    </xf>
    <xf numFmtId="0" fontId="13" fillId="0" borderId="20" xfId="0" applyFont="1" applyBorder="1" applyAlignment="1" applyProtection="1">
      <alignment vertical="center"/>
      <protection locked="0"/>
    </xf>
    <xf numFmtId="0" fontId="28" fillId="0" borderId="3" xfId="0" applyFont="1" applyBorder="1" applyAlignment="1" applyProtection="1">
      <alignment vertical="center"/>
      <protection locked="0"/>
    </xf>
    <xf numFmtId="0" fontId="27" fillId="0" borderId="0" xfId="0" applyFont="1" applyBorder="1" applyAlignment="1" applyProtection="1">
      <alignment horizontal="center" vertical="center"/>
      <protection locked="0"/>
    </xf>
    <xf numFmtId="0" fontId="14" fillId="0" borderId="3" xfId="0" applyFont="1" applyBorder="1" applyAlignment="1" applyProtection="1">
      <alignment vertical="center"/>
      <protection locked="0"/>
    </xf>
    <xf numFmtId="0" fontId="14" fillId="0" borderId="0" xfId="0" applyFont="1" applyAlignment="1" applyProtection="1">
      <alignment horizontal="left" vertical="center"/>
      <protection locked="0"/>
    </xf>
    <xf numFmtId="0" fontId="14" fillId="0" borderId="18" xfId="0" applyFont="1" applyBorder="1" applyAlignment="1" applyProtection="1">
      <alignment vertical="center"/>
      <protection locked="0"/>
    </xf>
    <xf numFmtId="0" fontId="14" fillId="0" borderId="0" xfId="0" applyFont="1" applyBorder="1" applyAlignment="1" applyProtection="1">
      <alignment vertical="center"/>
      <protection locked="0"/>
    </xf>
    <xf numFmtId="0" fontId="14" fillId="0" borderId="20" xfId="0" applyFont="1" applyBorder="1" applyAlignment="1" applyProtection="1">
      <alignment vertical="center"/>
      <protection locked="0"/>
    </xf>
    <xf numFmtId="0" fontId="0" fillId="0" borderId="21" xfId="0" applyFont="1" applyBorder="1" applyAlignment="1" applyProtection="1">
      <alignment vertical="center"/>
      <protection locked="0"/>
    </xf>
    <xf numFmtId="0" fontId="0" fillId="0" borderId="16" xfId="0" applyBorder="1" applyAlignment="1" applyProtection="1">
      <alignment vertical="center"/>
      <protection locked="0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5" fillId="0" borderId="0" xfId="0" applyFont="1" applyAlignment="1" applyProtection="1">
      <alignment horizontal="left" vertical="center"/>
    </xf>
    <xf numFmtId="4" fontId="20" fillId="0" borderId="0" xfId="0" applyNumberFormat="1" applyFont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2" fillId="0" borderId="0" xfId="0" applyFont="1" applyAlignment="1" applyProtection="1">
      <alignment horizontal="right" vertical="center"/>
    </xf>
    <xf numFmtId="0" fontId="16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4" fontId="2" fillId="0" borderId="0" xfId="0" applyNumberFormat="1" applyFont="1" applyAlignment="1" applyProtection="1">
      <alignment vertical="center"/>
    </xf>
    <xf numFmtId="170" fontId="2" fillId="0" borderId="0" xfId="0" applyNumberFormat="1" applyFont="1" applyAlignment="1" applyProtection="1">
      <alignment horizontal="right" vertical="center"/>
    </xf>
    <xf numFmtId="0" fontId="0" fillId="2" borderId="0" xfId="0" applyFont="1" applyFill="1" applyAlignment="1" applyProtection="1">
      <alignment vertical="center"/>
    </xf>
    <xf numFmtId="0" fontId="6" fillId="2" borderId="11" xfId="0" applyFont="1" applyFill="1" applyBorder="1" applyAlignment="1" applyProtection="1">
      <alignment horizontal="left" vertical="center"/>
    </xf>
    <xf numFmtId="0" fontId="0" fillId="2" borderId="12" xfId="0" applyFont="1" applyFill="1" applyBorder="1" applyAlignment="1" applyProtection="1">
      <alignment vertical="center"/>
    </xf>
    <xf numFmtId="0" fontId="6" fillId="2" borderId="12" xfId="0" applyFont="1" applyFill="1" applyBorder="1" applyAlignment="1" applyProtection="1">
      <alignment horizontal="right" vertical="center"/>
    </xf>
    <xf numFmtId="0" fontId="6" fillId="2" borderId="12" xfId="0" applyFont="1" applyFill="1" applyBorder="1" applyAlignment="1" applyProtection="1">
      <alignment horizontal="center" vertical="center"/>
    </xf>
    <xf numFmtId="4" fontId="6" fillId="2" borderId="12" xfId="0" applyNumberFormat="1" applyFont="1" applyFill="1" applyBorder="1" applyAlignment="1" applyProtection="1">
      <alignment vertical="center"/>
    </xf>
    <xf numFmtId="0" fontId="0" fillId="2" borderId="15" xfId="0" applyFont="1" applyFill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1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168" fontId="3" fillId="0" borderId="0" xfId="0" applyNumberFormat="1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 wrapText="1"/>
    </xf>
    <xf numFmtId="0" fontId="5" fillId="2" borderId="0" xfId="0" applyFont="1" applyFill="1" applyAlignment="1" applyProtection="1">
      <alignment horizontal="left" vertical="center"/>
    </xf>
    <xf numFmtId="0" fontId="5" fillId="2" borderId="0" xfId="0" applyFont="1" applyFill="1" applyAlignment="1" applyProtection="1">
      <alignment horizontal="right" vertical="center"/>
    </xf>
    <xf numFmtId="0" fontId="22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9" fillId="0" borderId="16" xfId="0" applyFont="1" applyBorder="1" applyAlignment="1" applyProtection="1">
      <alignment horizontal="left" vertical="center"/>
    </xf>
    <xf numFmtId="0" fontId="9" fillId="0" borderId="16" xfId="0" applyFont="1" applyBorder="1" applyAlignment="1" applyProtection="1">
      <alignment vertical="center"/>
    </xf>
    <xf numFmtId="4" fontId="9" fillId="0" borderId="16" xfId="0" applyNumberFormat="1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16" xfId="0" applyFont="1" applyBorder="1" applyAlignment="1" applyProtection="1">
      <alignment horizontal="left" vertical="center"/>
    </xf>
    <xf numFmtId="0" fontId="10" fillId="0" borderId="16" xfId="0" applyFont="1" applyBorder="1" applyAlignment="1" applyProtection="1">
      <alignment vertical="center"/>
    </xf>
    <xf numFmtId="4" fontId="10" fillId="0" borderId="16" xfId="0" applyNumberFormat="1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0" xfId="0" applyProtection="1"/>
    <xf numFmtId="0" fontId="5" fillId="2" borderId="4" xfId="0" applyFont="1" applyFill="1" applyBorder="1" applyAlignment="1" applyProtection="1">
      <alignment horizontal="center" vertical="center" wrapText="1"/>
    </xf>
    <xf numFmtId="0" fontId="5" fillId="2" borderId="5" xfId="0" applyFont="1" applyFill="1" applyBorder="1" applyAlignment="1" applyProtection="1">
      <alignment horizontal="center" vertical="center" wrapText="1"/>
    </xf>
    <xf numFmtId="0" fontId="5" fillId="2" borderId="6" xfId="0" applyFont="1" applyFill="1" applyBorder="1" applyAlignment="1" applyProtection="1">
      <alignment horizontal="center" vertical="center" wrapText="1"/>
    </xf>
    <xf numFmtId="0" fontId="20" fillId="0" borderId="0" xfId="0" applyFont="1" applyAlignment="1" applyProtection="1">
      <alignment horizontal="left" vertical="center"/>
    </xf>
    <xf numFmtId="4" fontId="20" fillId="0" borderId="0" xfId="0" applyNumberFormat="1" applyFont="1" applyAlignment="1" applyProtection="1"/>
    <xf numFmtId="0" fontId="11" fillId="0" borderId="0" xfId="0" applyFont="1" applyAlignment="1" applyProtection="1"/>
    <xf numFmtId="0" fontId="11" fillId="0" borderId="0" xfId="0" applyFont="1" applyAlignment="1" applyProtection="1">
      <alignment horizontal="left"/>
    </xf>
    <xf numFmtId="0" fontId="9" fillId="0" borderId="0" xfId="0" applyFont="1" applyAlignment="1" applyProtection="1">
      <alignment horizontal="left"/>
    </xf>
    <xf numFmtId="4" fontId="9" fillId="0" borderId="0" xfId="0" applyNumberFormat="1" applyFont="1" applyAlignment="1" applyProtection="1"/>
    <xf numFmtId="0" fontId="10" fillId="0" borderId="0" xfId="0" applyFont="1" applyAlignment="1" applyProtection="1">
      <alignment horizontal="left"/>
    </xf>
    <xf numFmtId="4" fontId="10" fillId="0" borderId="0" xfId="0" applyNumberFormat="1" applyFont="1" applyAlignment="1" applyProtection="1"/>
    <xf numFmtId="0" fontId="5" fillId="0" borderId="7" xfId="0" applyFont="1" applyBorder="1" applyAlignment="1" applyProtection="1">
      <alignment horizontal="center" vertical="center"/>
    </xf>
    <xf numFmtId="49" fontId="5" fillId="0" borderId="7" xfId="0" applyNumberFormat="1" applyFont="1" applyBorder="1" applyAlignment="1" applyProtection="1">
      <alignment horizontal="left" vertical="center" wrapText="1"/>
    </xf>
    <xf numFmtId="0" fontId="5" fillId="0" borderId="7" xfId="0" applyFont="1" applyBorder="1" applyAlignment="1" applyProtection="1">
      <alignment horizontal="left" vertical="center" wrapText="1"/>
    </xf>
    <xf numFmtId="0" fontId="5" fillId="0" borderId="7" xfId="0" applyFont="1" applyBorder="1" applyAlignment="1" applyProtection="1">
      <alignment horizontal="center" vertical="center" wrapText="1"/>
    </xf>
    <xf numFmtId="169" fontId="5" fillId="0" borderId="7" xfId="0" applyNumberFormat="1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horizontal="left" vertical="center" wrapText="1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0" fontId="13" fillId="0" borderId="0" xfId="0" applyFont="1" applyAlignment="1" applyProtection="1">
      <alignment vertical="center"/>
    </xf>
    <xf numFmtId="0" fontId="13" fillId="0" borderId="0" xfId="0" applyFont="1" applyAlignment="1" applyProtection="1">
      <alignment horizontal="left" vertical="center"/>
    </xf>
    <xf numFmtId="0" fontId="13" fillId="0" borderId="0" xfId="0" applyFont="1" applyAlignment="1" applyProtection="1">
      <alignment horizontal="left" vertical="center" wrapText="1"/>
    </xf>
    <xf numFmtId="169" fontId="13" fillId="0" borderId="0" xfId="0" applyNumberFormat="1" applyFont="1" applyAlignment="1" applyProtection="1">
      <alignment vertical="center"/>
    </xf>
    <xf numFmtId="0" fontId="27" fillId="0" borderId="7" xfId="0" applyFont="1" applyBorder="1" applyAlignment="1" applyProtection="1">
      <alignment horizontal="center" vertical="center"/>
    </xf>
    <xf numFmtId="49" fontId="27" fillId="0" borderId="7" xfId="0" applyNumberFormat="1" applyFont="1" applyBorder="1" applyAlignment="1" applyProtection="1">
      <alignment horizontal="left" vertical="center" wrapText="1"/>
    </xf>
    <xf numFmtId="0" fontId="27" fillId="0" borderId="7" xfId="0" applyFont="1" applyBorder="1" applyAlignment="1" applyProtection="1">
      <alignment horizontal="left" vertical="center" wrapText="1"/>
    </xf>
    <xf numFmtId="0" fontId="27" fillId="0" borderId="7" xfId="0" applyFont="1" applyBorder="1" applyAlignment="1" applyProtection="1">
      <alignment horizontal="center" vertical="center" wrapText="1"/>
    </xf>
    <xf numFmtId="169" fontId="27" fillId="0" borderId="7" xfId="0" applyNumberFormat="1" applyFont="1" applyBorder="1" applyAlignment="1" applyProtection="1">
      <alignment vertical="center"/>
    </xf>
    <xf numFmtId="0" fontId="14" fillId="0" borderId="0" xfId="0" applyFont="1" applyAlignment="1" applyProtection="1">
      <alignment vertical="center"/>
    </xf>
    <xf numFmtId="0" fontId="14" fillId="0" borderId="0" xfId="0" applyFont="1" applyAlignment="1" applyProtection="1">
      <alignment horizontal="left" vertical="center"/>
    </xf>
    <xf numFmtId="0" fontId="14" fillId="0" borderId="0" xfId="0" applyFont="1" applyAlignment="1" applyProtection="1">
      <alignment horizontal="left" vertical="center" wrapText="1"/>
    </xf>
    <xf numFmtId="169" fontId="14" fillId="0" borderId="0" xfId="0" applyNumberFormat="1" applyFont="1" applyAlignment="1" applyProtection="1">
      <alignment vertical="center"/>
    </xf>
    <xf numFmtId="4" fontId="5" fillId="0" borderId="7" xfId="0" applyNumberFormat="1" applyFont="1" applyBorder="1" applyAlignment="1" applyProtection="1">
      <alignment vertical="center"/>
    </xf>
    <xf numFmtId="4" fontId="27" fillId="0" borderId="7" xfId="0" applyNumberFormat="1" applyFont="1" applyBorder="1" applyAlignment="1" applyProtection="1">
      <alignment vertical="center"/>
    </xf>
    <xf numFmtId="0" fontId="30" fillId="0" borderId="0" xfId="0" applyFont="1" applyAlignment="1" applyProtection="1">
      <alignment horizontal="left" vertical="center"/>
      <protection locked="0"/>
    </xf>
    <xf numFmtId="0" fontId="18" fillId="0" borderId="0" xfId="0" applyFont="1" applyAlignment="1" applyProtection="1">
      <alignment horizontal="left" vertical="center"/>
      <protection locked="0"/>
    </xf>
    <xf numFmtId="0" fontId="32" fillId="0" borderId="0" xfId="0" applyFont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top"/>
      <protection locked="0"/>
    </xf>
    <xf numFmtId="0" fontId="33" fillId="0" borderId="0" xfId="0" applyFont="1" applyAlignment="1" applyProtection="1">
      <alignment horizontal="left" vertical="top" wrapText="1"/>
      <protection locked="0"/>
    </xf>
    <xf numFmtId="0" fontId="4" fillId="0" borderId="0" xfId="0" applyFont="1" applyAlignment="1" applyProtection="1">
      <alignment horizontal="left" vertical="top"/>
      <protection locked="0"/>
    </xf>
    <xf numFmtId="0" fontId="4" fillId="0" borderId="0" xfId="0" applyFont="1" applyAlignment="1" applyProtection="1">
      <alignment horizontal="left" vertical="top" wrapText="1"/>
      <protection locked="0"/>
    </xf>
    <xf numFmtId="0" fontId="33" fillId="0" borderId="0" xfId="0" applyFont="1" applyAlignment="1" applyProtection="1">
      <alignment horizontal="left" vertical="center"/>
      <protection locked="0"/>
    </xf>
    <xf numFmtId="49" fontId="3" fillId="0" borderId="0" xfId="0" applyNumberFormat="1" applyFont="1" applyAlignment="1" applyProtection="1">
      <alignment horizontal="left" vertical="center"/>
      <protection locked="0"/>
    </xf>
    <xf numFmtId="0" fontId="0" fillId="0" borderId="13" xfId="0" applyBorder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2" fillId="0" borderId="3" xfId="0" applyFont="1" applyBorder="1" applyAlignment="1" applyProtection="1">
      <alignment vertical="center"/>
      <protection locked="0"/>
    </xf>
    <xf numFmtId="0" fontId="31" fillId="0" borderId="0" xfId="0" applyFont="1" applyAlignment="1" applyProtection="1">
      <alignment horizontal="left" vertical="center"/>
      <protection locked="0"/>
    </xf>
    <xf numFmtId="0" fontId="0" fillId="5" borderId="0" xfId="0" applyFont="1" applyFill="1" applyAlignment="1" applyProtection="1">
      <alignment vertical="center"/>
      <protection locked="0"/>
    </xf>
    <xf numFmtId="0" fontId="3" fillId="0" borderId="0" xfId="0" applyFont="1" applyAlignment="1" applyProtection="1">
      <alignment vertical="center"/>
      <protection locked="0"/>
    </xf>
    <xf numFmtId="0" fontId="3" fillId="0" borderId="3" xfId="0" applyFont="1" applyBorder="1" applyAlignment="1" applyProtection="1">
      <alignment vertical="center"/>
      <protection locked="0"/>
    </xf>
    <xf numFmtId="0" fontId="4" fillId="0" borderId="0" xfId="0" applyFont="1" applyAlignment="1" applyProtection="1">
      <alignment vertical="center"/>
      <protection locked="0"/>
    </xf>
    <xf numFmtId="0" fontId="4" fillId="0" borderId="3" xfId="0" applyFont="1" applyBorder="1" applyAlignment="1" applyProtection="1">
      <alignment vertical="center"/>
      <protection locked="0"/>
    </xf>
    <xf numFmtId="0" fontId="4" fillId="0" borderId="0" xfId="0" applyFont="1" applyAlignment="1" applyProtection="1">
      <alignment horizontal="left" vertical="center"/>
      <protection locked="0"/>
    </xf>
    <xf numFmtId="0" fontId="4" fillId="0" borderId="0" xfId="0" applyFont="1" applyAlignment="1" applyProtection="1">
      <alignment vertical="center"/>
      <protection locked="0"/>
    </xf>
    <xf numFmtId="0" fontId="15" fillId="0" borderId="0" xfId="0" applyFont="1" applyAlignment="1" applyProtection="1">
      <alignment vertical="center"/>
      <protection locked="0"/>
    </xf>
    <xf numFmtId="168" fontId="3" fillId="0" borderId="0" xfId="0" applyNumberFormat="1" applyFont="1" applyAlignment="1" applyProtection="1">
      <alignment horizontal="left" vertical="center"/>
      <protection locked="0"/>
    </xf>
    <xf numFmtId="0" fontId="3" fillId="0" borderId="0" xfId="0" applyFont="1" applyAlignment="1" applyProtection="1">
      <alignment vertical="center" wrapText="1"/>
      <protection locked="0"/>
    </xf>
    <xf numFmtId="0" fontId="3" fillId="0" borderId="0" xfId="0" applyFont="1" applyAlignment="1" applyProtection="1">
      <alignment vertical="center"/>
      <protection locked="0"/>
    </xf>
    <xf numFmtId="0" fontId="37" fillId="0" borderId="17" xfId="0" applyFont="1" applyBorder="1" applyAlignment="1" applyProtection="1">
      <alignment horizontal="center" vertical="center"/>
      <protection locked="0"/>
    </xf>
    <xf numFmtId="0" fontId="37" fillId="0" borderId="10" xfId="0" applyFont="1" applyBorder="1" applyAlignment="1" applyProtection="1">
      <alignment horizontal="left" vertical="center"/>
      <protection locked="0"/>
    </xf>
    <xf numFmtId="0" fontId="0" fillId="0" borderId="19" xfId="0" applyBorder="1" applyAlignment="1" applyProtection="1">
      <alignment vertical="center"/>
      <protection locked="0"/>
    </xf>
    <xf numFmtId="0" fontId="16" fillId="0" borderId="18" xfId="0" applyFont="1" applyBorder="1" applyAlignment="1" applyProtection="1">
      <alignment horizontal="left" vertical="center"/>
      <protection locked="0"/>
    </xf>
    <xf numFmtId="0" fontId="16" fillId="0" borderId="0" xfId="0" applyFont="1" applyBorder="1" applyAlignment="1" applyProtection="1">
      <alignment horizontal="left" vertical="center"/>
      <protection locked="0"/>
    </xf>
    <xf numFmtId="0" fontId="5" fillId="2" borderId="11" xfId="0" applyFont="1" applyFill="1" applyBorder="1" applyAlignment="1" applyProtection="1">
      <alignment horizontal="center" vertical="center"/>
      <protection locked="0"/>
    </xf>
    <xf numFmtId="0" fontId="5" fillId="2" borderId="12" xfId="0" applyFont="1" applyFill="1" applyBorder="1" applyAlignment="1" applyProtection="1">
      <alignment horizontal="left" vertical="center"/>
      <protection locked="0"/>
    </xf>
    <xf numFmtId="0" fontId="5" fillId="2" borderId="12" xfId="0" applyFont="1" applyFill="1" applyBorder="1" applyAlignment="1" applyProtection="1">
      <alignment horizontal="center" vertical="center"/>
      <protection locked="0"/>
    </xf>
    <xf numFmtId="0" fontId="5" fillId="2" borderId="12" xfId="0" applyFont="1" applyFill="1" applyBorder="1" applyAlignment="1" applyProtection="1">
      <alignment horizontal="right" vertical="center"/>
      <protection locked="0"/>
    </xf>
    <xf numFmtId="0" fontId="5" fillId="2" borderId="15" xfId="0" applyFont="1" applyFill="1" applyBorder="1" applyAlignment="1" applyProtection="1">
      <alignment horizontal="left" vertical="center"/>
      <protection locked="0"/>
    </xf>
    <xf numFmtId="0" fontId="5" fillId="2" borderId="0" xfId="0" applyFont="1" applyFill="1" applyAlignment="1" applyProtection="1">
      <alignment horizontal="center" vertical="center"/>
      <protection locked="0"/>
    </xf>
    <xf numFmtId="0" fontId="0" fillId="0" borderId="19" xfId="0" applyFont="1" applyBorder="1" applyAlignment="1" applyProtection="1">
      <alignment vertical="center"/>
      <protection locked="0"/>
    </xf>
    <xf numFmtId="0" fontId="6" fillId="0" borderId="0" xfId="0" applyFont="1" applyAlignment="1" applyProtection="1">
      <alignment vertical="center"/>
      <protection locked="0"/>
    </xf>
    <xf numFmtId="0" fontId="6" fillId="0" borderId="3" xfId="0" applyFont="1" applyBorder="1" applyAlignment="1" applyProtection="1">
      <alignment vertical="center"/>
      <protection locked="0"/>
    </xf>
    <xf numFmtId="0" fontId="20" fillId="0" borderId="0" xfId="0" applyFont="1" applyAlignment="1" applyProtection="1">
      <alignment vertical="center"/>
      <protection locked="0"/>
    </xf>
    <xf numFmtId="4" fontId="20" fillId="0" borderId="0" xfId="0" applyNumberFormat="1" applyFont="1" applyAlignment="1" applyProtection="1">
      <alignment horizontal="right" vertical="center"/>
      <protection locked="0"/>
    </xf>
    <xf numFmtId="4" fontId="20" fillId="0" borderId="0" xfId="0" applyNumberFormat="1" applyFont="1" applyAlignment="1" applyProtection="1">
      <alignment vertical="center"/>
      <protection locked="0"/>
    </xf>
    <xf numFmtId="0" fontId="6" fillId="0" borderId="0" xfId="0" applyFont="1" applyAlignment="1" applyProtection="1">
      <alignment horizontal="center" vertical="center"/>
      <protection locked="0"/>
    </xf>
    <xf numFmtId="4" fontId="37" fillId="0" borderId="18" xfId="0" applyNumberFormat="1" applyFont="1" applyBorder="1" applyAlignment="1" applyProtection="1">
      <alignment vertical="center"/>
      <protection locked="0"/>
    </xf>
    <xf numFmtId="4" fontId="37" fillId="0" borderId="0" xfId="0" applyNumberFormat="1" applyFont="1" applyBorder="1" applyAlignment="1" applyProtection="1">
      <alignment vertical="center"/>
      <protection locked="0"/>
    </xf>
    <xf numFmtId="171" fontId="37" fillId="0" borderId="0" xfId="0" applyNumberFormat="1" applyFont="1" applyBorder="1" applyAlignment="1" applyProtection="1">
      <alignment vertical="center"/>
      <protection locked="0"/>
    </xf>
    <xf numFmtId="4" fontId="37" fillId="0" borderId="20" xfId="0" applyNumberFormat="1" applyFont="1" applyBorder="1" applyAlignment="1" applyProtection="1">
      <alignment vertical="center"/>
      <protection locked="0"/>
    </xf>
    <xf numFmtId="0" fontId="6" fillId="0" borderId="0" xfId="0" applyFont="1" applyAlignment="1" applyProtection="1">
      <alignment horizontal="left" vertical="center"/>
      <protection locked="0"/>
    </xf>
    <xf numFmtId="0" fontId="34" fillId="0" borderId="0" xfId="1" applyFont="1" applyAlignment="1" applyProtection="1">
      <alignment horizontal="center" vertical="center"/>
      <protection locked="0"/>
    </xf>
    <xf numFmtId="0" fontId="29" fillId="0" borderId="3" xfId="0" applyFont="1" applyBorder="1" applyAlignment="1" applyProtection="1">
      <alignment vertical="center"/>
      <protection locked="0"/>
    </xf>
    <xf numFmtId="0" fontId="35" fillId="0" borderId="0" xfId="0" applyFont="1" applyAlignment="1" applyProtection="1">
      <alignment vertical="center"/>
      <protection locked="0"/>
    </xf>
    <xf numFmtId="0" fontId="35" fillId="0" borderId="0" xfId="0" applyFont="1" applyAlignment="1" applyProtection="1">
      <alignment horizontal="left" vertical="center" wrapText="1"/>
      <protection locked="0"/>
    </xf>
    <xf numFmtId="0" fontId="36" fillId="0" borderId="0" xfId="0" applyFont="1" applyAlignment="1" applyProtection="1">
      <alignment vertical="center"/>
      <protection locked="0"/>
    </xf>
    <xf numFmtId="4" fontId="36" fillId="0" borderId="0" xfId="0" applyNumberFormat="1" applyFont="1" applyAlignment="1" applyProtection="1">
      <alignment vertical="center"/>
      <protection locked="0"/>
    </xf>
    <xf numFmtId="0" fontId="36" fillId="0" borderId="0" xfId="0" applyFont="1" applyAlignment="1" applyProtection="1">
      <alignment vertical="center"/>
      <protection locked="0"/>
    </xf>
    <xf numFmtId="0" fontId="4" fillId="0" borderId="0" xfId="0" applyFont="1" applyAlignment="1" applyProtection="1">
      <alignment horizontal="center" vertical="center"/>
      <protection locked="0"/>
    </xf>
    <xf numFmtId="4" fontId="38" fillId="0" borderId="21" xfId="0" applyNumberFormat="1" applyFont="1" applyBorder="1" applyAlignment="1" applyProtection="1">
      <alignment vertical="center"/>
      <protection locked="0"/>
    </xf>
    <xf numFmtId="4" fontId="38" fillId="0" borderId="16" xfId="0" applyNumberFormat="1" applyFont="1" applyBorder="1" applyAlignment="1" applyProtection="1">
      <alignment vertical="center"/>
      <protection locked="0"/>
    </xf>
    <xf numFmtId="171" fontId="38" fillId="0" borderId="16" xfId="0" applyNumberFormat="1" applyFont="1" applyBorder="1" applyAlignment="1" applyProtection="1">
      <alignment vertical="center"/>
      <protection locked="0"/>
    </xf>
    <xf numFmtId="4" fontId="38" fillId="0" borderId="22" xfId="0" applyNumberFormat="1" applyFont="1" applyBorder="1" applyAlignment="1" applyProtection="1">
      <alignment vertical="center"/>
      <protection locked="0"/>
    </xf>
    <xf numFmtId="0" fontId="29" fillId="0" borderId="0" xfId="0" applyFont="1" applyAlignment="1" applyProtection="1">
      <alignment vertical="center"/>
      <protection locked="0"/>
    </xf>
    <xf numFmtId="0" fontId="29" fillId="0" borderId="0" xfId="0" applyFont="1" applyAlignment="1" applyProtection="1">
      <alignment horizontal="left" vertical="center"/>
      <protection locked="0"/>
    </xf>
    <xf numFmtId="0" fontId="15" fillId="0" borderId="14" xfId="0" applyFont="1" applyBorder="1" applyAlignment="1" applyProtection="1">
      <alignment horizontal="left" vertical="center"/>
    </xf>
    <xf numFmtId="0" fontId="0" fillId="0" borderId="14" xfId="0" applyFont="1" applyBorder="1" applyAlignment="1" applyProtection="1">
      <alignment vertical="center"/>
    </xf>
    <xf numFmtId="4" fontId="15" fillId="0" borderId="14" xfId="0" applyNumberFormat="1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2" fillId="0" borderId="0" xfId="0" applyFont="1" applyAlignment="1" applyProtection="1">
      <alignment horizontal="right" vertical="center"/>
    </xf>
    <xf numFmtId="0" fontId="2" fillId="0" borderId="0" xfId="0" applyFont="1" applyAlignment="1" applyProtection="1">
      <alignment vertical="center"/>
    </xf>
    <xf numFmtId="170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4" fontId="31" fillId="0" borderId="0" xfId="0" applyNumberFormat="1" applyFont="1" applyAlignment="1" applyProtection="1">
      <alignment vertical="center"/>
    </xf>
    <xf numFmtId="0" fontId="0" fillId="5" borderId="0" xfId="0" applyFont="1" applyFill="1" applyAlignment="1" applyProtection="1">
      <alignment vertical="center"/>
    </xf>
    <xf numFmtId="0" fontId="6" fillId="5" borderId="11" xfId="0" applyFont="1" applyFill="1" applyBorder="1" applyAlignment="1" applyProtection="1">
      <alignment horizontal="left" vertical="center"/>
    </xf>
    <xf numFmtId="0" fontId="0" fillId="5" borderId="12" xfId="0" applyFont="1" applyFill="1" applyBorder="1" applyAlignment="1" applyProtection="1">
      <alignment vertical="center"/>
    </xf>
    <xf numFmtId="0" fontId="6" fillId="5" borderId="12" xfId="0" applyFont="1" applyFill="1" applyBorder="1" applyAlignment="1" applyProtection="1">
      <alignment horizontal="center" vertical="center"/>
    </xf>
    <xf numFmtId="0" fontId="6" fillId="5" borderId="12" xfId="0" applyFont="1" applyFill="1" applyBorder="1" applyAlignment="1" applyProtection="1">
      <alignment horizontal="left" vertical="center"/>
    </xf>
    <xf numFmtId="0" fontId="0" fillId="5" borderId="12" xfId="0" applyFont="1" applyFill="1" applyBorder="1" applyAlignment="1" applyProtection="1">
      <alignment vertical="center"/>
    </xf>
    <xf numFmtId="4" fontId="6" fillId="5" borderId="12" xfId="0" applyNumberFormat="1" applyFont="1" applyFill="1" applyBorder="1" applyAlignment="1" applyProtection="1">
      <alignment vertical="center"/>
    </xf>
    <xf numFmtId="0" fontId="0" fillId="5" borderId="15" xfId="0" applyFont="1" applyFill="1" applyBorder="1" applyAlignment="1" applyProtection="1">
      <alignment vertical="center"/>
    </xf>
  </cellXfs>
  <cellStyles count="2">
    <cellStyle name="Hypertextový odkaz" xfId="1" builtinId="8"/>
    <cellStyle name="Normální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0</xdr:col>
      <xdr:colOff>285750</xdr:colOff>
      <xdr:row>1</xdr:row>
      <xdr:rowOff>142875</xdr:rowOff>
    </xdr:to>
    <xdr:pic>
      <xdr:nvPicPr>
        <xdr:cNvPr id="2" name="Picture 1">
          <a:hlinkClick xmlns:r="http://schemas.openxmlformats.org/officeDocument/2006/relationships" r:id="rId1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285750" cy="28575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0</xdr:col>
      <xdr:colOff>285750</xdr:colOff>
      <xdr:row>1</xdr:row>
      <xdr:rowOff>142875</xdr:rowOff>
    </xdr:to>
    <xdr:pic>
      <xdr:nvPicPr>
        <xdr:cNvPr id="2" name="Picture 1">
          <a:hlinkClick xmlns:r="http://schemas.openxmlformats.org/officeDocument/2006/relationships" r:id="rId1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285750" cy="28575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0</xdr:col>
      <xdr:colOff>286385</xdr:colOff>
      <xdr:row>1</xdr:row>
      <xdr:rowOff>142875</xdr:rowOff>
    </xdr:to>
    <xdr:pic>
      <xdr:nvPicPr>
        <xdr:cNvPr id="2" name="Picture 1">
          <a:hlinkClick xmlns:r="http://schemas.openxmlformats.org/officeDocument/2006/relationships" r:id="rId1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286385" cy="28638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7"/>
  <sheetViews>
    <sheetView showGridLines="0" tabSelected="1" topLeftCell="A49" workbookViewId="0">
      <selection activeCell="C26" sqref="C26:AO35"/>
    </sheetView>
  </sheetViews>
  <sheetFormatPr defaultColWidth="12" defaultRowHeight="11.25"/>
  <cols>
    <col min="1" max="1" width="8.33203125" style="46" customWidth="1"/>
    <col min="2" max="2" width="1.6640625" style="46" customWidth="1"/>
    <col min="3" max="3" width="4.1640625" style="46" customWidth="1"/>
    <col min="4" max="33" width="2.6640625" style="46" customWidth="1"/>
    <col min="34" max="34" width="3.33203125" style="46" customWidth="1"/>
    <col min="35" max="35" width="31.6640625" style="46" customWidth="1"/>
    <col min="36" max="37" width="2.5" style="46" customWidth="1"/>
    <col min="38" max="38" width="8.33203125" style="46" customWidth="1"/>
    <col min="39" max="39" width="3.33203125" style="46" customWidth="1"/>
    <col min="40" max="40" width="13.33203125" style="46" customWidth="1"/>
    <col min="41" max="41" width="7.5" style="46" customWidth="1"/>
    <col min="42" max="42" width="4.1640625" style="46" customWidth="1"/>
    <col min="43" max="43" width="15.6640625" style="46" hidden="1" customWidth="1"/>
    <col min="44" max="44" width="13.6640625" style="46" customWidth="1"/>
    <col min="45" max="47" width="25.83203125" style="46" hidden="1" customWidth="1"/>
    <col min="48" max="49" width="21.6640625" style="46" hidden="1" customWidth="1"/>
    <col min="50" max="51" width="25" style="46" hidden="1" customWidth="1"/>
    <col min="52" max="52" width="21.6640625" style="46" hidden="1" customWidth="1"/>
    <col min="53" max="53" width="19.1640625" style="46" hidden="1" customWidth="1"/>
    <col min="54" max="54" width="25" style="46" hidden="1" customWidth="1"/>
    <col min="55" max="55" width="21.6640625" style="46" hidden="1" customWidth="1"/>
    <col min="56" max="56" width="19.1640625" style="46" hidden="1" customWidth="1"/>
    <col min="57" max="57" width="66.5" style="46" customWidth="1"/>
    <col min="58" max="70" width="12" style="46"/>
    <col min="71" max="91" width="9.33203125" style="46" hidden="1"/>
    <col min="92" max="16384" width="12" style="46"/>
  </cols>
  <sheetData>
    <row r="1" spans="1:74">
      <c r="A1" s="210" t="s">
        <v>0</v>
      </c>
      <c r="AZ1" s="210" t="s">
        <v>1</v>
      </c>
      <c r="BA1" s="210" t="s">
        <v>2</v>
      </c>
      <c r="BB1" s="210" t="s">
        <v>1</v>
      </c>
      <c r="BT1" s="210" t="s">
        <v>3</v>
      </c>
      <c r="BU1" s="210" t="s">
        <v>3</v>
      </c>
      <c r="BV1" s="210" t="s">
        <v>4</v>
      </c>
    </row>
    <row r="2" spans="1:74" ht="36.950000000000003" customHeight="1">
      <c r="AR2" s="47" t="s">
        <v>5</v>
      </c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S2" s="49" t="s">
        <v>6</v>
      </c>
      <c r="BT2" s="49" t="s">
        <v>7</v>
      </c>
    </row>
    <row r="3" spans="1:74" ht="6.95" customHeight="1">
      <c r="B3" s="51"/>
      <c r="C3" s="52"/>
      <c r="D3" s="52"/>
      <c r="E3" s="52"/>
      <c r="F3" s="52"/>
      <c r="G3" s="52"/>
      <c r="H3" s="52"/>
      <c r="I3" s="52"/>
      <c r="J3" s="52"/>
      <c r="K3" s="52"/>
      <c r="L3" s="52"/>
      <c r="M3" s="52"/>
      <c r="N3" s="52"/>
      <c r="O3" s="52"/>
      <c r="P3" s="52"/>
      <c r="Q3" s="52"/>
      <c r="R3" s="52"/>
      <c r="S3" s="52"/>
      <c r="T3" s="52"/>
      <c r="U3" s="52"/>
      <c r="V3" s="52"/>
      <c r="W3" s="52"/>
      <c r="X3" s="52"/>
      <c r="Y3" s="52"/>
      <c r="Z3" s="52"/>
      <c r="AA3" s="52"/>
      <c r="AB3" s="52"/>
      <c r="AC3" s="52"/>
      <c r="AD3" s="52"/>
      <c r="AE3" s="52"/>
      <c r="AF3" s="52"/>
      <c r="AG3" s="52"/>
      <c r="AH3" s="52"/>
      <c r="AI3" s="52"/>
      <c r="AJ3" s="52"/>
      <c r="AK3" s="52"/>
      <c r="AL3" s="52"/>
      <c r="AM3" s="52"/>
      <c r="AN3" s="52"/>
      <c r="AO3" s="52"/>
      <c r="AP3" s="52"/>
      <c r="AQ3" s="52"/>
      <c r="AR3" s="53"/>
      <c r="BS3" s="49" t="s">
        <v>6</v>
      </c>
      <c r="BT3" s="49" t="s">
        <v>8</v>
      </c>
    </row>
    <row r="4" spans="1:74" ht="24.95" customHeight="1">
      <c r="B4" s="53"/>
      <c r="D4" s="54" t="s">
        <v>9</v>
      </c>
      <c r="AR4" s="53"/>
      <c r="AS4" s="211" t="s">
        <v>10</v>
      </c>
      <c r="BE4" s="212" t="s">
        <v>11</v>
      </c>
      <c r="BS4" s="49" t="s">
        <v>12</v>
      </c>
    </row>
    <row r="5" spans="1:74" ht="12" customHeight="1">
      <c r="B5" s="53"/>
      <c r="D5" s="213" t="s">
        <v>13</v>
      </c>
      <c r="K5" s="63" t="s">
        <v>14</v>
      </c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R5" s="53"/>
      <c r="BE5" s="214" t="s">
        <v>15</v>
      </c>
      <c r="BS5" s="49" t="s">
        <v>6</v>
      </c>
    </row>
    <row r="6" spans="1:74" ht="36.950000000000003" customHeight="1">
      <c r="B6" s="53"/>
      <c r="D6" s="215" t="s">
        <v>16</v>
      </c>
      <c r="K6" s="216" t="s">
        <v>17</v>
      </c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R6" s="53"/>
      <c r="BE6" s="217"/>
      <c r="BS6" s="49" t="s">
        <v>6</v>
      </c>
    </row>
    <row r="7" spans="1:74" ht="12" customHeight="1">
      <c r="B7" s="53"/>
      <c r="D7" s="56" t="s">
        <v>18</v>
      </c>
      <c r="K7" s="61" t="s">
        <v>1</v>
      </c>
      <c r="AK7" s="56" t="s">
        <v>19</v>
      </c>
      <c r="AN7" s="61" t="s">
        <v>1</v>
      </c>
      <c r="AR7" s="53"/>
      <c r="BE7" s="217"/>
      <c r="BS7" s="49" t="s">
        <v>6</v>
      </c>
    </row>
    <row r="8" spans="1:74" ht="12" customHeight="1">
      <c r="B8" s="53"/>
      <c r="D8" s="56" t="s">
        <v>20</v>
      </c>
      <c r="K8" s="61" t="s">
        <v>21</v>
      </c>
      <c r="AK8" s="56" t="s">
        <v>22</v>
      </c>
      <c r="AN8" s="29" t="s">
        <v>23</v>
      </c>
      <c r="AR8" s="53"/>
      <c r="BE8" s="217"/>
      <c r="BS8" s="49" t="s">
        <v>6</v>
      </c>
    </row>
    <row r="9" spans="1:74" ht="14.45" customHeight="1">
      <c r="B9" s="53"/>
      <c r="AR9" s="53"/>
      <c r="BE9" s="217"/>
      <c r="BS9" s="49" t="s">
        <v>6</v>
      </c>
    </row>
    <row r="10" spans="1:74" ht="12" customHeight="1">
      <c r="B10" s="53"/>
      <c r="D10" s="56" t="s">
        <v>24</v>
      </c>
      <c r="AK10" s="56" t="s">
        <v>25</v>
      </c>
      <c r="AN10" s="61" t="s">
        <v>1</v>
      </c>
      <c r="AR10" s="53"/>
      <c r="BE10" s="217"/>
      <c r="BS10" s="49" t="s">
        <v>6</v>
      </c>
    </row>
    <row r="11" spans="1:74" ht="18.600000000000001" customHeight="1">
      <c r="B11" s="53"/>
      <c r="E11" s="61" t="s">
        <v>26</v>
      </c>
      <c r="AK11" s="56" t="s">
        <v>27</v>
      </c>
      <c r="AN11" s="61" t="s">
        <v>1</v>
      </c>
      <c r="AR11" s="53"/>
      <c r="BE11" s="217"/>
      <c r="BS11" s="49" t="s">
        <v>6</v>
      </c>
    </row>
    <row r="12" spans="1:74" ht="6.95" customHeight="1">
      <c r="B12" s="53"/>
      <c r="AR12" s="53"/>
      <c r="BE12" s="217"/>
      <c r="BS12" s="49" t="s">
        <v>6</v>
      </c>
    </row>
    <row r="13" spans="1:74" ht="12" customHeight="1">
      <c r="B13" s="53"/>
      <c r="D13" s="56" t="s">
        <v>28</v>
      </c>
      <c r="AK13" s="56" t="s">
        <v>25</v>
      </c>
      <c r="AN13" s="40" t="s">
        <v>29</v>
      </c>
      <c r="AR13" s="53"/>
      <c r="BE13" s="217"/>
      <c r="BS13" s="49" t="s">
        <v>6</v>
      </c>
    </row>
    <row r="14" spans="1:74" ht="12.75">
      <c r="B14" s="53"/>
      <c r="E14" s="43" t="s">
        <v>29</v>
      </c>
      <c r="F14" s="218"/>
      <c r="G14" s="218"/>
      <c r="H14" s="218"/>
      <c r="I14" s="218"/>
      <c r="J14" s="218"/>
      <c r="K14" s="218"/>
      <c r="L14" s="218"/>
      <c r="M14" s="218"/>
      <c r="N14" s="218"/>
      <c r="O14" s="218"/>
      <c r="P14" s="218"/>
      <c r="Q14" s="218"/>
      <c r="R14" s="218"/>
      <c r="S14" s="218"/>
      <c r="T14" s="218"/>
      <c r="U14" s="218"/>
      <c r="V14" s="218"/>
      <c r="W14" s="218"/>
      <c r="X14" s="218"/>
      <c r="Y14" s="218"/>
      <c r="Z14" s="218"/>
      <c r="AA14" s="218"/>
      <c r="AB14" s="218"/>
      <c r="AC14" s="218"/>
      <c r="AD14" s="218"/>
      <c r="AE14" s="218"/>
      <c r="AF14" s="218"/>
      <c r="AG14" s="218"/>
      <c r="AH14" s="218"/>
      <c r="AI14" s="218"/>
      <c r="AJ14" s="218"/>
      <c r="AK14" s="56" t="s">
        <v>27</v>
      </c>
      <c r="AN14" s="40" t="s">
        <v>29</v>
      </c>
      <c r="AR14" s="53"/>
      <c r="BE14" s="217"/>
      <c r="BS14" s="49" t="s">
        <v>6</v>
      </c>
    </row>
    <row r="15" spans="1:74" ht="6.95" customHeight="1">
      <c r="B15" s="53"/>
      <c r="AR15" s="53"/>
      <c r="BE15" s="217"/>
      <c r="BS15" s="49" t="s">
        <v>3</v>
      </c>
    </row>
    <row r="16" spans="1:74" ht="12" customHeight="1">
      <c r="B16" s="53"/>
      <c r="D16" s="56" t="s">
        <v>30</v>
      </c>
      <c r="AK16" s="56" t="s">
        <v>25</v>
      </c>
      <c r="AN16" s="61" t="s">
        <v>1</v>
      </c>
      <c r="AR16" s="53"/>
      <c r="BE16" s="217"/>
      <c r="BS16" s="49" t="s">
        <v>3</v>
      </c>
    </row>
    <row r="17" spans="1:71" ht="18.600000000000001" customHeight="1">
      <c r="B17" s="53"/>
      <c r="E17" s="61" t="s">
        <v>31</v>
      </c>
      <c r="AK17" s="56" t="s">
        <v>27</v>
      </c>
      <c r="AN17" s="61" t="s">
        <v>1</v>
      </c>
      <c r="AR17" s="53"/>
      <c r="BE17" s="217"/>
      <c r="BS17" s="49" t="s">
        <v>32</v>
      </c>
    </row>
    <row r="18" spans="1:71" ht="6.95" customHeight="1">
      <c r="B18" s="53"/>
      <c r="AR18" s="53"/>
      <c r="BE18" s="217"/>
      <c r="BS18" s="49" t="s">
        <v>6</v>
      </c>
    </row>
    <row r="19" spans="1:71" ht="12" customHeight="1">
      <c r="B19" s="53"/>
      <c r="D19" s="56" t="s">
        <v>33</v>
      </c>
      <c r="AK19" s="56" t="s">
        <v>25</v>
      </c>
      <c r="AN19" s="61" t="s">
        <v>1</v>
      </c>
      <c r="AR19" s="53"/>
      <c r="BE19" s="217"/>
      <c r="BS19" s="49" t="s">
        <v>6</v>
      </c>
    </row>
    <row r="20" spans="1:71" ht="18.600000000000001" customHeight="1">
      <c r="B20" s="53"/>
      <c r="E20" s="61" t="s">
        <v>34</v>
      </c>
      <c r="AK20" s="56" t="s">
        <v>27</v>
      </c>
      <c r="AN20" s="61" t="s">
        <v>1</v>
      </c>
      <c r="AR20" s="53"/>
      <c r="BE20" s="217"/>
      <c r="BS20" s="49" t="s">
        <v>32</v>
      </c>
    </row>
    <row r="21" spans="1:71" ht="6.95" customHeight="1">
      <c r="B21" s="53"/>
      <c r="AR21" s="53"/>
      <c r="BE21" s="217"/>
    </row>
    <row r="22" spans="1:71" ht="12" customHeight="1">
      <c r="B22" s="53"/>
      <c r="D22" s="56" t="s">
        <v>35</v>
      </c>
      <c r="AR22" s="53"/>
      <c r="BE22" s="217"/>
    </row>
    <row r="23" spans="1:71" ht="16.5" customHeight="1">
      <c r="B23" s="53"/>
      <c r="E23" s="66" t="s">
        <v>1</v>
      </c>
      <c r="F23" s="66"/>
      <c r="G23" s="66"/>
      <c r="H23" s="66"/>
      <c r="I23" s="66"/>
      <c r="J23" s="66"/>
      <c r="K23" s="66"/>
      <c r="L23" s="66"/>
      <c r="M23" s="66"/>
      <c r="N23" s="66"/>
      <c r="O23" s="66"/>
      <c r="P23" s="66"/>
      <c r="Q23" s="66"/>
      <c r="R23" s="66"/>
      <c r="S23" s="66"/>
      <c r="T23" s="66"/>
      <c r="U23" s="66"/>
      <c r="V23" s="66"/>
      <c r="W23" s="66"/>
      <c r="X23" s="66"/>
      <c r="Y23" s="66"/>
      <c r="Z23" s="66"/>
      <c r="AA23" s="66"/>
      <c r="AB23" s="66"/>
      <c r="AC23" s="66"/>
      <c r="AD23" s="66"/>
      <c r="AE23" s="66"/>
      <c r="AF23" s="66"/>
      <c r="AG23" s="66"/>
      <c r="AH23" s="66"/>
      <c r="AI23" s="66"/>
      <c r="AJ23" s="66"/>
      <c r="AK23" s="66"/>
      <c r="AL23" s="66"/>
      <c r="AM23" s="66"/>
      <c r="AN23" s="66"/>
      <c r="AR23" s="53"/>
      <c r="BE23" s="217"/>
    </row>
    <row r="24" spans="1:71" ht="6.95" customHeight="1">
      <c r="B24" s="53"/>
      <c r="AR24" s="53"/>
      <c r="BE24" s="217"/>
    </row>
    <row r="25" spans="1:71" ht="6.95" customHeight="1">
      <c r="B25" s="53"/>
      <c r="D25" s="219"/>
      <c r="E25" s="219"/>
      <c r="F25" s="219"/>
      <c r="G25" s="219"/>
      <c r="H25" s="219"/>
      <c r="I25" s="219"/>
      <c r="J25" s="219"/>
      <c r="K25" s="219"/>
      <c r="L25" s="219"/>
      <c r="M25" s="219"/>
      <c r="N25" s="219"/>
      <c r="O25" s="219"/>
      <c r="P25" s="219"/>
      <c r="Q25" s="219"/>
      <c r="R25" s="219"/>
      <c r="S25" s="219"/>
      <c r="T25" s="219"/>
      <c r="U25" s="219"/>
      <c r="V25" s="219"/>
      <c r="W25" s="219"/>
      <c r="X25" s="219"/>
      <c r="Y25" s="219"/>
      <c r="Z25" s="219"/>
      <c r="AA25" s="219"/>
      <c r="AB25" s="219"/>
      <c r="AC25" s="219"/>
      <c r="AD25" s="219"/>
      <c r="AE25" s="219"/>
      <c r="AF25" s="219"/>
      <c r="AG25" s="219"/>
      <c r="AH25" s="219"/>
      <c r="AI25" s="219"/>
      <c r="AJ25" s="219"/>
      <c r="AK25" s="219"/>
      <c r="AL25" s="219"/>
      <c r="AM25" s="219"/>
      <c r="AN25" s="219"/>
      <c r="AO25" s="219"/>
      <c r="AR25" s="53"/>
      <c r="BE25" s="217"/>
    </row>
    <row r="26" spans="1:71" s="58" customFormat="1" ht="25.9" customHeight="1">
      <c r="A26" s="34"/>
      <c r="B26" s="30"/>
      <c r="C26" s="138"/>
      <c r="D26" s="271" t="s">
        <v>36</v>
      </c>
      <c r="E26" s="272"/>
      <c r="F26" s="272"/>
      <c r="G26" s="272"/>
      <c r="H26" s="272"/>
      <c r="I26" s="272"/>
      <c r="J26" s="272"/>
      <c r="K26" s="272"/>
      <c r="L26" s="272"/>
      <c r="M26" s="272"/>
      <c r="N26" s="272"/>
      <c r="O26" s="272"/>
      <c r="P26" s="272"/>
      <c r="Q26" s="272"/>
      <c r="R26" s="272"/>
      <c r="S26" s="272"/>
      <c r="T26" s="272"/>
      <c r="U26" s="272"/>
      <c r="V26" s="272"/>
      <c r="W26" s="272"/>
      <c r="X26" s="272"/>
      <c r="Y26" s="272"/>
      <c r="Z26" s="272"/>
      <c r="AA26" s="272"/>
      <c r="AB26" s="272"/>
      <c r="AC26" s="272"/>
      <c r="AD26" s="272"/>
      <c r="AE26" s="272"/>
      <c r="AF26" s="272"/>
      <c r="AG26" s="272"/>
      <c r="AH26" s="272"/>
      <c r="AI26" s="272"/>
      <c r="AJ26" s="272"/>
      <c r="AK26" s="273">
        <f>ROUND(AG94,2)</f>
        <v>0</v>
      </c>
      <c r="AL26" s="274"/>
      <c r="AM26" s="274"/>
      <c r="AN26" s="274"/>
      <c r="AO26" s="274"/>
      <c r="AP26" s="34"/>
      <c r="AQ26" s="34"/>
      <c r="AR26" s="30"/>
      <c r="BE26" s="217"/>
    </row>
    <row r="27" spans="1:71" s="58" customFormat="1" ht="6.95" customHeight="1">
      <c r="A27" s="34"/>
      <c r="B27" s="30"/>
      <c r="C27" s="138"/>
      <c r="D27" s="138"/>
      <c r="E27" s="138"/>
      <c r="F27" s="138"/>
      <c r="G27" s="138"/>
      <c r="H27" s="138"/>
      <c r="I27" s="138"/>
      <c r="J27" s="138"/>
      <c r="K27" s="138"/>
      <c r="L27" s="138"/>
      <c r="M27" s="138"/>
      <c r="N27" s="138"/>
      <c r="O27" s="138"/>
      <c r="P27" s="138"/>
      <c r="Q27" s="138"/>
      <c r="R27" s="138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  <c r="AF27" s="138"/>
      <c r="AG27" s="138"/>
      <c r="AH27" s="138"/>
      <c r="AI27" s="138"/>
      <c r="AJ27" s="138"/>
      <c r="AK27" s="138"/>
      <c r="AL27" s="138"/>
      <c r="AM27" s="138"/>
      <c r="AN27" s="138"/>
      <c r="AO27" s="138"/>
      <c r="AP27" s="34"/>
      <c r="AQ27" s="34"/>
      <c r="AR27" s="30"/>
      <c r="BE27" s="217"/>
    </row>
    <row r="28" spans="1:71" s="58" customFormat="1" ht="12.75">
      <c r="A28" s="34"/>
      <c r="B28" s="30"/>
      <c r="C28" s="138"/>
      <c r="D28" s="138"/>
      <c r="E28" s="138"/>
      <c r="F28" s="138"/>
      <c r="G28" s="138"/>
      <c r="H28" s="138"/>
      <c r="I28" s="138"/>
      <c r="J28" s="138"/>
      <c r="K28" s="138"/>
      <c r="L28" s="275" t="s">
        <v>37</v>
      </c>
      <c r="M28" s="275"/>
      <c r="N28" s="275"/>
      <c r="O28" s="275"/>
      <c r="P28" s="275"/>
      <c r="Q28" s="138"/>
      <c r="R28" s="138"/>
      <c r="S28" s="138"/>
      <c r="T28" s="138"/>
      <c r="U28" s="138"/>
      <c r="V28" s="138"/>
      <c r="W28" s="275" t="s">
        <v>38</v>
      </c>
      <c r="X28" s="275"/>
      <c r="Y28" s="275"/>
      <c r="Z28" s="275"/>
      <c r="AA28" s="275"/>
      <c r="AB28" s="275"/>
      <c r="AC28" s="275"/>
      <c r="AD28" s="275"/>
      <c r="AE28" s="275"/>
      <c r="AF28" s="138"/>
      <c r="AG28" s="138"/>
      <c r="AH28" s="138"/>
      <c r="AI28" s="138"/>
      <c r="AJ28" s="138"/>
      <c r="AK28" s="275" t="s">
        <v>39</v>
      </c>
      <c r="AL28" s="275"/>
      <c r="AM28" s="275"/>
      <c r="AN28" s="275"/>
      <c r="AO28" s="275"/>
      <c r="AP28" s="34"/>
      <c r="AQ28" s="34"/>
      <c r="AR28" s="30"/>
      <c r="BE28" s="217"/>
    </row>
    <row r="29" spans="1:71" s="220" customFormat="1" ht="14.45" customHeight="1">
      <c r="B29" s="221"/>
      <c r="C29" s="276"/>
      <c r="D29" s="144" t="s">
        <v>40</v>
      </c>
      <c r="E29" s="276"/>
      <c r="F29" s="144" t="s">
        <v>41</v>
      </c>
      <c r="G29" s="276"/>
      <c r="H29" s="276"/>
      <c r="I29" s="276"/>
      <c r="J29" s="276"/>
      <c r="K29" s="276"/>
      <c r="L29" s="277">
        <v>0.21</v>
      </c>
      <c r="M29" s="278"/>
      <c r="N29" s="278"/>
      <c r="O29" s="278"/>
      <c r="P29" s="278"/>
      <c r="Q29" s="276"/>
      <c r="R29" s="276"/>
      <c r="S29" s="276"/>
      <c r="T29" s="276"/>
      <c r="U29" s="276"/>
      <c r="V29" s="276"/>
      <c r="W29" s="279">
        <f>ROUND(AZ94,2)</f>
        <v>0</v>
      </c>
      <c r="X29" s="278"/>
      <c r="Y29" s="278"/>
      <c r="Z29" s="278"/>
      <c r="AA29" s="278"/>
      <c r="AB29" s="278"/>
      <c r="AC29" s="278"/>
      <c r="AD29" s="278"/>
      <c r="AE29" s="278"/>
      <c r="AF29" s="276"/>
      <c r="AG29" s="276"/>
      <c r="AH29" s="276"/>
      <c r="AI29" s="276"/>
      <c r="AJ29" s="276"/>
      <c r="AK29" s="279">
        <f>ROUND(AV94,2)</f>
        <v>0</v>
      </c>
      <c r="AL29" s="278"/>
      <c r="AM29" s="278"/>
      <c r="AN29" s="278"/>
      <c r="AO29" s="278"/>
      <c r="AR29" s="221"/>
      <c r="BE29" s="222"/>
    </row>
    <row r="30" spans="1:71" s="220" customFormat="1" ht="14.45" customHeight="1">
      <c r="B30" s="221"/>
      <c r="C30" s="276"/>
      <c r="D30" s="276"/>
      <c r="E30" s="276"/>
      <c r="F30" s="144" t="s">
        <v>42</v>
      </c>
      <c r="G30" s="276"/>
      <c r="H30" s="276"/>
      <c r="I30" s="276"/>
      <c r="J30" s="276"/>
      <c r="K30" s="276"/>
      <c r="L30" s="277">
        <v>0.12</v>
      </c>
      <c r="M30" s="278"/>
      <c r="N30" s="278"/>
      <c r="O30" s="278"/>
      <c r="P30" s="278"/>
      <c r="Q30" s="276"/>
      <c r="R30" s="276"/>
      <c r="S30" s="276"/>
      <c r="T30" s="276"/>
      <c r="U30" s="276"/>
      <c r="V30" s="276"/>
      <c r="W30" s="279">
        <f>ROUND(BA94,2)</f>
        <v>0</v>
      </c>
      <c r="X30" s="278"/>
      <c r="Y30" s="278"/>
      <c r="Z30" s="278"/>
      <c r="AA30" s="278"/>
      <c r="AB30" s="278"/>
      <c r="AC30" s="278"/>
      <c r="AD30" s="278"/>
      <c r="AE30" s="278"/>
      <c r="AF30" s="276"/>
      <c r="AG30" s="276"/>
      <c r="AH30" s="276"/>
      <c r="AI30" s="276"/>
      <c r="AJ30" s="276"/>
      <c r="AK30" s="279">
        <f>ROUND(AW94,2)</f>
        <v>0</v>
      </c>
      <c r="AL30" s="278"/>
      <c r="AM30" s="278"/>
      <c r="AN30" s="278"/>
      <c r="AO30" s="278"/>
      <c r="AR30" s="221"/>
      <c r="BE30" s="222"/>
    </row>
    <row r="31" spans="1:71" s="220" customFormat="1" ht="14.45" hidden="1" customHeight="1">
      <c r="B31" s="221"/>
      <c r="C31" s="276"/>
      <c r="D31" s="276"/>
      <c r="E31" s="276"/>
      <c r="F31" s="144" t="s">
        <v>43</v>
      </c>
      <c r="G31" s="276"/>
      <c r="H31" s="276"/>
      <c r="I31" s="276"/>
      <c r="J31" s="276"/>
      <c r="K31" s="276"/>
      <c r="L31" s="277">
        <v>0.21</v>
      </c>
      <c r="M31" s="278"/>
      <c r="N31" s="278"/>
      <c r="O31" s="278"/>
      <c r="P31" s="278"/>
      <c r="Q31" s="276"/>
      <c r="R31" s="276"/>
      <c r="S31" s="276"/>
      <c r="T31" s="276"/>
      <c r="U31" s="276"/>
      <c r="V31" s="276"/>
      <c r="W31" s="279">
        <f>ROUND(BB94,2)</f>
        <v>0</v>
      </c>
      <c r="X31" s="278"/>
      <c r="Y31" s="278"/>
      <c r="Z31" s="278"/>
      <c r="AA31" s="278"/>
      <c r="AB31" s="278"/>
      <c r="AC31" s="278"/>
      <c r="AD31" s="278"/>
      <c r="AE31" s="278"/>
      <c r="AF31" s="276"/>
      <c r="AG31" s="276"/>
      <c r="AH31" s="276"/>
      <c r="AI31" s="276"/>
      <c r="AJ31" s="276"/>
      <c r="AK31" s="279">
        <v>0</v>
      </c>
      <c r="AL31" s="278"/>
      <c r="AM31" s="278"/>
      <c r="AN31" s="278"/>
      <c r="AO31" s="278"/>
      <c r="AR31" s="221"/>
      <c r="BE31" s="222"/>
    </row>
    <row r="32" spans="1:71" s="220" customFormat="1" ht="14.45" hidden="1" customHeight="1">
      <c r="B32" s="221"/>
      <c r="C32" s="276"/>
      <c r="D32" s="276"/>
      <c r="E32" s="276"/>
      <c r="F32" s="144" t="s">
        <v>44</v>
      </c>
      <c r="G32" s="276"/>
      <c r="H32" s="276"/>
      <c r="I32" s="276"/>
      <c r="J32" s="276"/>
      <c r="K32" s="276"/>
      <c r="L32" s="277">
        <v>0.12</v>
      </c>
      <c r="M32" s="278"/>
      <c r="N32" s="278"/>
      <c r="O32" s="278"/>
      <c r="P32" s="278"/>
      <c r="Q32" s="276"/>
      <c r="R32" s="276"/>
      <c r="S32" s="276"/>
      <c r="T32" s="276"/>
      <c r="U32" s="276"/>
      <c r="V32" s="276"/>
      <c r="W32" s="279">
        <f>ROUND(BC94,2)</f>
        <v>0</v>
      </c>
      <c r="X32" s="278"/>
      <c r="Y32" s="278"/>
      <c r="Z32" s="278"/>
      <c r="AA32" s="278"/>
      <c r="AB32" s="278"/>
      <c r="AC32" s="278"/>
      <c r="AD32" s="278"/>
      <c r="AE32" s="278"/>
      <c r="AF32" s="276"/>
      <c r="AG32" s="276"/>
      <c r="AH32" s="276"/>
      <c r="AI32" s="276"/>
      <c r="AJ32" s="276"/>
      <c r="AK32" s="279">
        <v>0</v>
      </c>
      <c r="AL32" s="278"/>
      <c r="AM32" s="278"/>
      <c r="AN32" s="278"/>
      <c r="AO32" s="278"/>
      <c r="AR32" s="221"/>
      <c r="BE32" s="222"/>
    </row>
    <row r="33" spans="1:57" s="220" customFormat="1" ht="14.45" hidden="1" customHeight="1">
      <c r="B33" s="221"/>
      <c r="C33" s="276"/>
      <c r="D33" s="276"/>
      <c r="E33" s="276"/>
      <c r="F33" s="144" t="s">
        <v>45</v>
      </c>
      <c r="G33" s="276"/>
      <c r="H33" s="276"/>
      <c r="I33" s="276"/>
      <c r="J33" s="276"/>
      <c r="K33" s="276"/>
      <c r="L33" s="277">
        <v>0</v>
      </c>
      <c r="M33" s="278"/>
      <c r="N33" s="278"/>
      <c r="O33" s="278"/>
      <c r="P33" s="278"/>
      <c r="Q33" s="276"/>
      <c r="R33" s="276"/>
      <c r="S33" s="276"/>
      <c r="T33" s="276"/>
      <c r="U33" s="276"/>
      <c r="V33" s="276"/>
      <c r="W33" s="279">
        <f>ROUND(BD94,2)</f>
        <v>0</v>
      </c>
      <c r="X33" s="278"/>
      <c r="Y33" s="278"/>
      <c r="Z33" s="278"/>
      <c r="AA33" s="278"/>
      <c r="AB33" s="278"/>
      <c r="AC33" s="278"/>
      <c r="AD33" s="278"/>
      <c r="AE33" s="278"/>
      <c r="AF33" s="276"/>
      <c r="AG33" s="276"/>
      <c r="AH33" s="276"/>
      <c r="AI33" s="276"/>
      <c r="AJ33" s="276"/>
      <c r="AK33" s="279">
        <v>0</v>
      </c>
      <c r="AL33" s="278"/>
      <c r="AM33" s="278"/>
      <c r="AN33" s="278"/>
      <c r="AO33" s="278"/>
      <c r="AR33" s="221"/>
      <c r="BE33" s="222"/>
    </row>
    <row r="34" spans="1:57" s="58" customFormat="1" ht="6.95" customHeight="1">
      <c r="A34" s="34"/>
      <c r="B34" s="30"/>
      <c r="C34" s="138"/>
      <c r="D34" s="138"/>
      <c r="E34" s="138"/>
      <c r="F34" s="138"/>
      <c r="G34" s="138"/>
      <c r="H34" s="138"/>
      <c r="I34" s="138"/>
      <c r="J34" s="138"/>
      <c r="K34" s="138"/>
      <c r="L34" s="138"/>
      <c r="M34" s="138"/>
      <c r="N34" s="138"/>
      <c r="O34" s="138"/>
      <c r="P34" s="138"/>
      <c r="Q34" s="138"/>
      <c r="R34" s="138"/>
      <c r="S34" s="138"/>
      <c r="T34" s="138"/>
      <c r="U34" s="138"/>
      <c r="V34" s="138"/>
      <c r="W34" s="138"/>
      <c r="X34" s="138"/>
      <c r="Y34" s="138"/>
      <c r="Z34" s="138"/>
      <c r="AA34" s="138"/>
      <c r="AB34" s="138"/>
      <c r="AC34" s="138"/>
      <c r="AD34" s="138"/>
      <c r="AE34" s="138"/>
      <c r="AF34" s="138"/>
      <c r="AG34" s="138"/>
      <c r="AH34" s="138"/>
      <c r="AI34" s="138"/>
      <c r="AJ34" s="138"/>
      <c r="AK34" s="138"/>
      <c r="AL34" s="138"/>
      <c r="AM34" s="138"/>
      <c r="AN34" s="138"/>
      <c r="AO34" s="138"/>
      <c r="AP34" s="34"/>
      <c r="AQ34" s="34"/>
      <c r="AR34" s="30"/>
      <c r="BE34" s="217"/>
    </row>
    <row r="35" spans="1:57" s="58" customFormat="1" ht="25.9" customHeight="1">
      <c r="A35" s="34"/>
      <c r="B35" s="30"/>
      <c r="C35" s="280"/>
      <c r="D35" s="281" t="s">
        <v>46</v>
      </c>
      <c r="E35" s="282"/>
      <c r="F35" s="282"/>
      <c r="G35" s="282"/>
      <c r="H35" s="282"/>
      <c r="I35" s="282"/>
      <c r="J35" s="282"/>
      <c r="K35" s="282"/>
      <c r="L35" s="282"/>
      <c r="M35" s="282"/>
      <c r="N35" s="282"/>
      <c r="O35" s="282"/>
      <c r="P35" s="282"/>
      <c r="Q35" s="282"/>
      <c r="R35" s="282"/>
      <c r="S35" s="282"/>
      <c r="T35" s="283" t="s">
        <v>47</v>
      </c>
      <c r="U35" s="282"/>
      <c r="V35" s="282"/>
      <c r="W35" s="282"/>
      <c r="X35" s="284" t="s">
        <v>48</v>
      </c>
      <c r="Y35" s="285"/>
      <c r="Z35" s="285"/>
      <c r="AA35" s="285"/>
      <c r="AB35" s="285"/>
      <c r="AC35" s="282"/>
      <c r="AD35" s="282"/>
      <c r="AE35" s="282"/>
      <c r="AF35" s="282"/>
      <c r="AG35" s="282"/>
      <c r="AH35" s="282"/>
      <c r="AI35" s="282"/>
      <c r="AJ35" s="282"/>
      <c r="AK35" s="286">
        <f>SUM(AK26:AK33)</f>
        <v>0</v>
      </c>
      <c r="AL35" s="285"/>
      <c r="AM35" s="285"/>
      <c r="AN35" s="285"/>
      <c r="AO35" s="287"/>
      <c r="AP35" s="223"/>
      <c r="AQ35" s="223"/>
      <c r="AR35" s="30"/>
      <c r="BE35" s="34"/>
    </row>
    <row r="36" spans="1:57" s="58" customFormat="1" ht="6.95" customHeight="1">
      <c r="A36" s="34"/>
      <c r="B36" s="30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  <c r="AF36" s="34"/>
      <c r="AG36" s="34"/>
      <c r="AH36" s="34"/>
      <c r="AI36" s="34"/>
      <c r="AJ36" s="34"/>
      <c r="AK36" s="34"/>
      <c r="AL36" s="34"/>
      <c r="AM36" s="34"/>
      <c r="AN36" s="34"/>
      <c r="AO36" s="34"/>
      <c r="AP36" s="34"/>
      <c r="AQ36" s="34"/>
      <c r="AR36" s="30"/>
      <c r="BE36" s="34"/>
    </row>
    <row r="37" spans="1:57" s="58" customFormat="1" ht="14.45" customHeight="1">
      <c r="A37" s="34"/>
      <c r="B37" s="30"/>
      <c r="C37" s="34"/>
      <c r="D37" s="34"/>
      <c r="E37" s="34"/>
      <c r="F37" s="34"/>
      <c r="G37" s="34"/>
      <c r="H37" s="34"/>
      <c r="I37" s="34"/>
      <c r="J37" s="34"/>
      <c r="K37" s="34"/>
      <c r="L37" s="34"/>
      <c r="M37" s="34"/>
      <c r="N37" s="34"/>
      <c r="O37" s="34"/>
      <c r="P37" s="34"/>
      <c r="Q37" s="34"/>
      <c r="R37" s="34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  <c r="AF37" s="34"/>
      <c r="AG37" s="34"/>
      <c r="AH37" s="34"/>
      <c r="AI37" s="34"/>
      <c r="AJ37" s="34"/>
      <c r="AK37" s="34"/>
      <c r="AL37" s="34"/>
      <c r="AM37" s="34"/>
      <c r="AN37" s="34"/>
      <c r="AO37" s="34"/>
      <c r="AP37" s="34"/>
      <c r="AQ37" s="34"/>
      <c r="AR37" s="30"/>
      <c r="BE37" s="34"/>
    </row>
    <row r="38" spans="1:57" ht="14.45" customHeight="1">
      <c r="B38" s="53"/>
      <c r="AR38" s="53"/>
    </row>
    <row r="39" spans="1:57" ht="14.45" customHeight="1">
      <c r="B39" s="53"/>
      <c r="AR39" s="53"/>
    </row>
    <row r="40" spans="1:57" ht="14.45" customHeight="1">
      <c r="B40" s="53"/>
      <c r="AR40" s="53"/>
    </row>
    <row r="41" spans="1:57" ht="14.45" customHeight="1">
      <c r="B41" s="53"/>
      <c r="AR41" s="53"/>
    </row>
    <row r="42" spans="1:57" ht="14.45" customHeight="1">
      <c r="B42" s="53"/>
      <c r="AR42" s="53"/>
    </row>
    <row r="43" spans="1:57" ht="14.45" customHeight="1">
      <c r="B43" s="53"/>
      <c r="AR43" s="53"/>
    </row>
    <row r="44" spans="1:57" ht="14.45" customHeight="1">
      <c r="B44" s="53"/>
      <c r="AR44" s="53"/>
    </row>
    <row r="45" spans="1:57" ht="14.45" customHeight="1">
      <c r="B45" s="53"/>
      <c r="AR45" s="53"/>
    </row>
    <row r="46" spans="1:57" ht="14.45" customHeight="1">
      <c r="B46" s="53"/>
      <c r="AR46" s="53"/>
    </row>
    <row r="47" spans="1:57" ht="14.45" customHeight="1">
      <c r="B47" s="53"/>
      <c r="AR47" s="53"/>
    </row>
    <row r="48" spans="1:57" ht="14.45" customHeight="1">
      <c r="B48" s="53"/>
      <c r="AR48" s="53"/>
    </row>
    <row r="49" spans="1:57" s="58" customFormat="1" ht="14.45" customHeight="1">
      <c r="B49" s="57"/>
      <c r="D49" s="71" t="s">
        <v>49</v>
      </c>
      <c r="E49" s="72"/>
      <c r="F49" s="72"/>
      <c r="G49" s="72"/>
      <c r="H49" s="72"/>
      <c r="I49" s="72"/>
      <c r="J49" s="72"/>
      <c r="K49" s="72"/>
      <c r="L49" s="72"/>
      <c r="M49" s="72"/>
      <c r="N49" s="72"/>
      <c r="O49" s="72"/>
      <c r="P49" s="72"/>
      <c r="Q49" s="72"/>
      <c r="R49" s="72"/>
      <c r="S49" s="72"/>
      <c r="T49" s="72"/>
      <c r="U49" s="72"/>
      <c r="V49" s="72"/>
      <c r="W49" s="72"/>
      <c r="X49" s="72"/>
      <c r="Y49" s="72"/>
      <c r="Z49" s="72"/>
      <c r="AA49" s="72"/>
      <c r="AB49" s="72"/>
      <c r="AC49" s="72"/>
      <c r="AD49" s="72"/>
      <c r="AE49" s="72"/>
      <c r="AF49" s="72"/>
      <c r="AG49" s="72"/>
      <c r="AH49" s="71" t="s">
        <v>50</v>
      </c>
      <c r="AI49" s="72"/>
      <c r="AJ49" s="72"/>
      <c r="AK49" s="72"/>
      <c r="AL49" s="72"/>
      <c r="AM49" s="72"/>
      <c r="AN49" s="72"/>
      <c r="AO49" s="72"/>
      <c r="AR49" s="57"/>
    </row>
    <row r="50" spans="1:57">
      <c r="B50" s="53"/>
      <c r="AR50" s="53"/>
    </row>
    <row r="51" spans="1:57">
      <c r="B51" s="53"/>
      <c r="AR51" s="53"/>
    </row>
    <row r="52" spans="1:57">
      <c r="B52" s="53"/>
      <c r="AR52" s="53"/>
    </row>
    <row r="53" spans="1:57">
      <c r="B53" s="53"/>
      <c r="AR53" s="53"/>
    </row>
    <row r="54" spans="1:57">
      <c r="B54" s="53"/>
      <c r="AR54" s="53"/>
    </row>
    <row r="55" spans="1:57">
      <c r="B55" s="53"/>
      <c r="AR55" s="53"/>
    </row>
    <row r="56" spans="1:57">
      <c r="B56" s="53"/>
      <c r="AR56" s="53"/>
    </row>
    <row r="57" spans="1:57">
      <c r="B57" s="53"/>
      <c r="AR57" s="53"/>
    </row>
    <row r="58" spans="1:57">
      <c r="B58" s="53"/>
      <c r="AR58" s="53"/>
    </row>
    <row r="59" spans="1:57">
      <c r="B59" s="53"/>
      <c r="AR59" s="53"/>
    </row>
    <row r="60" spans="1:57" s="58" customFormat="1" ht="12.75">
      <c r="A60" s="34"/>
      <c r="B60" s="30"/>
      <c r="C60" s="34"/>
      <c r="D60" s="73" t="s">
        <v>51</v>
      </c>
      <c r="E60" s="74"/>
      <c r="F60" s="74"/>
      <c r="G60" s="74"/>
      <c r="H60" s="74"/>
      <c r="I60" s="74"/>
      <c r="J60" s="74"/>
      <c r="K60" s="74"/>
      <c r="L60" s="74"/>
      <c r="M60" s="74"/>
      <c r="N60" s="74"/>
      <c r="O60" s="74"/>
      <c r="P60" s="74"/>
      <c r="Q60" s="74"/>
      <c r="R60" s="74"/>
      <c r="S60" s="74"/>
      <c r="T60" s="74"/>
      <c r="U60" s="74"/>
      <c r="V60" s="73" t="s">
        <v>52</v>
      </c>
      <c r="W60" s="74"/>
      <c r="X60" s="74"/>
      <c r="Y60" s="74"/>
      <c r="Z60" s="74"/>
      <c r="AA60" s="74"/>
      <c r="AB60" s="74"/>
      <c r="AC60" s="74"/>
      <c r="AD60" s="74"/>
      <c r="AE60" s="74"/>
      <c r="AF60" s="74"/>
      <c r="AG60" s="74"/>
      <c r="AH60" s="73" t="s">
        <v>51</v>
      </c>
      <c r="AI60" s="74"/>
      <c r="AJ60" s="74"/>
      <c r="AK60" s="74"/>
      <c r="AL60" s="74"/>
      <c r="AM60" s="73" t="s">
        <v>52</v>
      </c>
      <c r="AN60" s="74"/>
      <c r="AO60" s="74"/>
      <c r="AP60" s="34"/>
      <c r="AQ60" s="34"/>
      <c r="AR60" s="30"/>
      <c r="BE60" s="34"/>
    </row>
    <row r="61" spans="1:57">
      <c r="B61" s="53"/>
      <c r="AR61" s="53"/>
    </row>
    <row r="62" spans="1:57">
      <c r="B62" s="53"/>
      <c r="AR62" s="53"/>
    </row>
    <row r="63" spans="1:57">
      <c r="B63" s="53"/>
      <c r="AR63" s="53"/>
    </row>
    <row r="64" spans="1:57" s="58" customFormat="1" ht="12.75">
      <c r="A64" s="34"/>
      <c r="B64" s="30"/>
      <c r="C64" s="34"/>
      <c r="D64" s="71" t="s">
        <v>53</v>
      </c>
      <c r="E64" s="77"/>
      <c r="F64" s="77"/>
      <c r="G64" s="77"/>
      <c r="H64" s="77"/>
      <c r="I64" s="77"/>
      <c r="J64" s="77"/>
      <c r="K64" s="77"/>
      <c r="L64" s="77"/>
      <c r="M64" s="77"/>
      <c r="N64" s="77"/>
      <c r="O64" s="77"/>
      <c r="P64" s="77"/>
      <c r="Q64" s="77"/>
      <c r="R64" s="77"/>
      <c r="S64" s="77"/>
      <c r="T64" s="77"/>
      <c r="U64" s="77"/>
      <c r="V64" s="77"/>
      <c r="W64" s="77"/>
      <c r="X64" s="77"/>
      <c r="Y64" s="77"/>
      <c r="Z64" s="77"/>
      <c r="AA64" s="77"/>
      <c r="AB64" s="77"/>
      <c r="AC64" s="77"/>
      <c r="AD64" s="77"/>
      <c r="AE64" s="77"/>
      <c r="AF64" s="77"/>
      <c r="AG64" s="77"/>
      <c r="AH64" s="71" t="s">
        <v>54</v>
      </c>
      <c r="AI64" s="77"/>
      <c r="AJ64" s="77"/>
      <c r="AK64" s="77"/>
      <c r="AL64" s="77"/>
      <c r="AM64" s="77"/>
      <c r="AN64" s="77"/>
      <c r="AO64" s="77"/>
      <c r="AP64" s="34"/>
      <c r="AQ64" s="34"/>
      <c r="AR64" s="30"/>
      <c r="BE64" s="34"/>
    </row>
    <row r="65" spans="1:57">
      <c r="B65" s="53"/>
      <c r="AR65" s="53"/>
    </row>
    <row r="66" spans="1:57">
      <c r="B66" s="53"/>
      <c r="AR66" s="53"/>
    </row>
    <row r="67" spans="1:57">
      <c r="B67" s="53"/>
      <c r="AR67" s="53"/>
    </row>
    <row r="68" spans="1:57">
      <c r="B68" s="53"/>
      <c r="AR68" s="53"/>
    </row>
    <row r="69" spans="1:57">
      <c r="B69" s="53"/>
      <c r="AR69" s="53"/>
    </row>
    <row r="70" spans="1:57">
      <c r="B70" s="53"/>
      <c r="AR70" s="53"/>
    </row>
    <row r="71" spans="1:57">
      <c r="B71" s="53"/>
      <c r="AR71" s="53"/>
    </row>
    <row r="72" spans="1:57">
      <c r="B72" s="53"/>
      <c r="AR72" s="53"/>
    </row>
    <row r="73" spans="1:57">
      <c r="B73" s="53"/>
      <c r="AR73" s="53"/>
    </row>
    <row r="74" spans="1:57">
      <c r="B74" s="53"/>
      <c r="AR74" s="53"/>
    </row>
    <row r="75" spans="1:57" s="58" customFormat="1" ht="12.75">
      <c r="A75" s="34"/>
      <c r="B75" s="30"/>
      <c r="C75" s="34"/>
      <c r="D75" s="73" t="s">
        <v>51</v>
      </c>
      <c r="E75" s="74"/>
      <c r="F75" s="74"/>
      <c r="G75" s="74"/>
      <c r="H75" s="74"/>
      <c r="I75" s="74"/>
      <c r="J75" s="74"/>
      <c r="K75" s="74"/>
      <c r="L75" s="74"/>
      <c r="M75" s="74"/>
      <c r="N75" s="74"/>
      <c r="O75" s="74"/>
      <c r="P75" s="74"/>
      <c r="Q75" s="74"/>
      <c r="R75" s="74"/>
      <c r="S75" s="74"/>
      <c r="T75" s="74"/>
      <c r="U75" s="74"/>
      <c r="V75" s="73" t="s">
        <v>52</v>
      </c>
      <c r="W75" s="74"/>
      <c r="X75" s="74"/>
      <c r="Y75" s="74"/>
      <c r="Z75" s="74"/>
      <c r="AA75" s="74"/>
      <c r="AB75" s="74"/>
      <c r="AC75" s="74"/>
      <c r="AD75" s="74"/>
      <c r="AE75" s="74"/>
      <c r="AF75" s="74"/>
      <c r="AG75" s="74"/>
      <c r="AH75" s="73" t="s">
        <v>51</v>
      </c>
      <c r="AI75" s="74"/>
      <c r="AJ75" s="74"/>
      <c r="AK75" s="74"/>
      <c r="AL75" s="74"/>
      <c r="AM75" s="73" t="s">
        <v>52</v>
      </c>
      <c r="AN75" s="74"/>
      <c r="AO75" s="74"/>
      <c r="AP75" s="34"/>
      <c r="AQ75" s="34"/>
      <c r="AR75" s="30"/>
      <c r="BE75" s="34"/>
    </row>
    <row r="76" spans="1:57" s="58" customFormat="1">
      <c r="A76" s="34"/>
      <c r="B76" s="30"/>
      <c r="C76" s="34"/>
      <c r="D76" s="34"/>
      <c r="E76" s="34"/>
      <c r="F76" s="34"/>
      <c r="G76" s="34"/>
      <c r="H76" s="34"/>
      <c r="I76" s="34"/>
      <c r="J76" s="34"/>
      <c r="K76" s="34"/>
      <c r="L76" s="34"/>
      <c r="M76" s="34"/>
      <c r="N76" s="34"/>
      <c r="O76" s="34"/>
      <c r="P76" s="34"/>
      <c r="Q76" s="34"/>
      <c r="R76" s="34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  <c r="AF76" s="34"/>
      <c r="AG76" s="34"/>
      <c r="AH76" s="34"/>
      <c r="AI76" s="34"/>
      <c r="AJ76" s="34"/>
      <c r="AK76" s="34"/>
      <c r="AL76" s="34"/>
      <c r="AM76" s="34"/>
      <c r="AN76" s="34"/>
      <c r="AO76" s="34"/>
      <c r="AP76" s="34"/>
      <c r="AQ76" s="34"/>
      <c r="AR76" s="30"/>
      <c r="BE76" s="34"/>
    </row>
    <row r="77" spans="1:57" s="58" customFormat="1" ht="6.95" customHeight="1">
      <c r="A77" s="34"/>
      <c r="B77" s="78"/>
      <c r="C77" s="79"/>
      <c r="D77" s="79"/>
      <c r="E77" s="79"/>
      <c r="F77" s="79"/>
      <c r="G77" s="79"/>
      <c r="H77" s="79"/>
      <c r="I77" s="79"/>
      <c r="J77" s="79"/>
      <c r="K77" s="79"/>
      <c r="L77" s="79"/>
      <c r="M77" s="79"/>
      <c r="N77" s="79"/>
      <c r="O77" s="79"/>
      <c r="P77" s="79"/>
      <c r="Q77" s="79"/>
      <c r="R77" s="79"/>
      <c r="S77" s="79"/>
      <c r="T77" s="79"/>
      <c r="U77" s="79"/>
      <c r="V77" s="79"/>
      <c r="W77" s="79"/>
      <c r="X77" s="79"/>
      <c r="Y77" s="79"/>
      <c r="Z77" s="79"/>
      <c r="AA77" s="79"/>
      <c r="AB77" s="79"/>
      <c r="AC77" s="79"/>
      <c r="AD77" s="79"/>
      <c r="AE77" s="79"/>
      <c r="AF77" s="79"/>
      <c r="AG77" s="79"/>
      <c r="AH77" s="79"/>
      <c r="AI77" s="79"/>
      <c r="AJ77" s="79"/>
      <c r="AK77" s="79"/>
      <c r="AL77" s="79"/>
      <c r="AM77" s="79"/>
      <c r="AN77" s="79"/>
      <c r="AO77" s="79"/>
      <c r="AP77" s="79"/>
      <c r="AQ77" s="79"/>
      <c r="AR77" s="30"/>
      <c r="BE77" s="34"/>
    </row>
    <row r="81" spans="1:90" s="58" customFormat="1" ht="6.95" customHeight="1">
      <c r="A81" s="34"/>
      <c r="B81" s="80"/>
      <c r="C81" s="81"/>
      <c r="D81" s="81"/>
      <c r="E81" s="81"/>
      <c r="F81" s="81"/>
      <c r="G81" s="81"/>
      <c r="H81" s="81"/>
      <c r="I81" s="81"/>
      <c r="J81" s="81"/>
      <c r="K81" s="81"/>
      <c r="L81" s="81"/>
      <c r="M81" s="81"/>
      <c r="N81" s="81"/>
      <c r="O81" s="81"/>
      <c r="P81" s="81"/>
      <c r="Q81" s="81"/>
      <c r="R81" s="81"/>
      <c r="S81" s="81"/>
      <c r="T81" s="81"/>
      <c r="U81" s="81"/>
      <c r="V81" s="81"/>
      <c r="W81" s="81"/>
      <c r="X81" s="81"/>
      <c r="Y81" s="81"/>
      <c r="Z81" s="81"/>
      <c r="AA81" s="81"/>
      <c r="AB81" s="81"/>
      <c r="AC81" s="81"/>
      <c r="AD81" s="81"/>
      <c r="AE81" s="81"/>
      <c r="AF81" s="81"/>
      <c r="AG81" s="81"/>
      <c r="AH81" s="81"/>
      <c r="AI81" s="81"/>
      <c r="AJ81" s="81"/>
      <c r="AK81" s="81"/>
      <c r="AL81" s="81"/>
      <c r="AM81" s="81"/>
      <c r="AN81" s="81"/>
      <c r="AO81" s="81"/>
      <c r="AP81" s="81"/>
      <c r="AQ81" s="81"/>
      <c r="AR81" s="30"/>
      <c r="BE81" s="34"/>
    </row>
    <row r="82" spans="1:90" s="58" customFormat="1" ht="24.95" customHeight="1">
      <c r="A82" s="34"/>
      <c r="B82" s="30"/>
      <c r="C82" s="54" t="s">
        <v>55</v>
      </c>
      <c r="D82" s="34"/>
      <c r="E82" s="34"/>
      <c r="F82" s="34"/>
      <c r="G82" s="34"/>
      <c r="H82" s="34"/>
      <c r="I82" s="34"/>
      <c r="J82" s="34"/>
      <c r="K82" s="34"/>
      <c r="L82" s="34"/>
      <c r="M82" s="34"/>
      <c r="N82" s="34"/>
      <c r="O82" s="34"/>
      <c r="P82" s="34"/>
      <c r="Q82" s="34"/>
      <c r="R82" s="34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  <c r="AF82" s="34"/>
      <c r="AG82" s="34"/>
      <c r="AH82" s="34"/>
      <c r="AI82" s="34"/>
      <c r="AJ82" s="34"/>
      <c r="AK82" s="34"/>
      <c r="AL82" s="34"/>
      <c r="AM82" s="34"/>
      <c r="AN82" s="34"/>
      <c r="AO82" s="34"/>
      <c r="AP82" s="34"/>
      <c r="AQ82" s="34"/>
      <c r="AR82" s="30"/>
      <c r="BE82" s="34"/>
    </row>
    <row r="83" spans="1:90" s="58" customFormat="1" ht="6.95" customHeight="1">
      <c r="A83" s="34"/>
      <c r="B83" s="30"/>
      <c r="C83" s="34"/>
      <c r="D83" s="34"/>
      <c r="E83" s="34"/>
      <c r="F83" s="34"/>
      <c r="G83" s="34"/>
      <c r="H83" s="34"/>
      <c r="I83" s="34"/>
      <c r="J83" s="34"/>
      <c r="K83" s="34"/>
      <c r="L83" s="34"/>
      <c r="M83" s="34"/>
      <c r="N83" s="34"/>
      <c r="O83" s="34"/>
      <c r="P83" s="34"/>
      <c r="Q83" s="34"/>
      <c r="R83" s="34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  <c r="AF83" s="34"/>
      <c r="AG83" s="34"/>
      <c r="AH83" s="34"/>
      <c r="AI83" s="34"/>
      <c r="AJ83" s="34"/>
      <c r="AK83" s="34"/>
      <c r="AL83" s="34"/>
      <c r="AM83" s="34"/>
      <c r="AN83" s="34"/>
      <c r="AO83" s="34"/>
      <c r="AP83" s="34"/>
      <c r="AQ83" s="34"/>
      <c r="AR83" s="30"/>
      <c r="BE83" s="34"/>
    </row>
    <row r="84" spans="1:90" s="224" customFormat="1" ht="12" customHeight="1">
      <c r="B84" s="225"/>
      <c r="C84" s="56" t="s">
        <v>13</v>
      </c>
      <c r="L84" s="224" t="str">
        <f>K5</f>
        <v>Mesto2605</v>
      </c>
      <c r="AR84" s="225"/>
    </row>
    <row r="85" spans="1:90" s="226" customFormat="1" ht="36.950000000000003" customHeight="1">
      <c r="B85" s="227"/>
      <c r="C85" s="228" t="s">
        <v>16</v>
      </c>
      <c r="L85" s="59" t="str">
        <f>K6</f>
        <v>SO 01 Oprava chodníku ul.Hranická</v>
      </c>
      <c r="M85" s="229"/>
      <c r="N85" s="229"/>
      <c r="O85" s="229"/>
      <c r="P85" s="229"/>
      <c r="Q85" s="229"/>
      <c r="R85" s="229"/>
      <c r="S85" s="229"/>
      <c r="T85" s="229"/>
      <c r="U85" s="229"/>
      <c r="V85" s="229"/>
      <c r="W85" s="229"/>
      <c r="X85" s="229"/>
      <c r="Y85" s="229"/>
      <c r="Z85" s="229"/>
      <c r="AA85" s="229"/>
      <c r="AB85" s="229"/>
      <c r="AC85" s="229"/>
      <c r="AD85" s="229"/>
      <c r="AE85" s="229"/>
      <c r="AF85" s="229"/>
      <c r="AG85" s="229"/>
      <c r="AH85" s="229"/>
      <c r="AI85" s="229"/>
      <c r="AJ85" s="229"/>
      <c r="AK85" s="229"/>
      <c r="AL85" s="229"/>
      <c r="AM85" s="229"/>
      <c r="AN85" s="229"/>
      <c r="AO85" s="229"/>
      <c r="AR85" s="227"/>
    </row>
    <row r="86" spans="1:90" s="58" customFormat="1" ht="6.95" customHeight="1">
      <c r="A86" s="34"/>
      <c r="B86" s="30"/>
      <c r="C86" s="34"/>
      <c r="D86" s="34"/>
      <c r="E86" s="34"/>
      <c r="F86" s="34"/>
      <c r="G86" s="34"/>
      <c r="H86" s="34"/>
      <c r="I86" s="34"/>
      <c r="J86" s="34"/>
      <c r="K86" s="34"/>
      <c r="L86" s="34"/>
      <c r="M86" s="34"/>
      <c r="N86" s="34"/>
      <c r="O86" s="34"/>
      <c r="P86" s="34"/>
      <c r="Q86" s="34"/>
      <c r="R86" s="34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  <c r="AF86" s="34"/>
      <c r="AG86" s="34"/>
      <c r="AH86" s="34"/>
      <c r="AI86" s="34"/>
      <c r="AJ86" s="34"/>
      <c r="AK86" s="34"/>
      <c r="AL86" s="34"/>
      <c r="AM86" s="34"/>
      <c r="AN86" s="34"/>
      <c r="AO86" s="34"/>
      <c r="AP86" s="34"/>
      <c r="AQ86" s="34"/>
      <c r="AR86" s="30"/>
      <c r="BE86" s="34"/>
    </row>
    <row r="87" spans="1:90" s="58" customFormat="1" ht="12" customHeight="1">
      <c r="A87" s="34"/>
      <c r="B87" s="30"/>
      <c r="C87" s="56" t="s">
        <v>20</v>
      </c>
      <c r="D87" s="34"/>
      <c r="E87" s="34"/>
      <c r="F87" s="34"/>
      <c r="G87" s="34"/>
      <c r="H87" s="34"/>
      <c r="I87" s="34"/>
      <c r="J87" s="34"/>
      <c r="K87" s="34"/>
      <c r="L87" s="230" t="str">
        <f>IF(K8="","",K8)</f>
        <v>Valašské Meziříčí</v>
      </c>
      <c r="M87" s="34"/>
      <c r="N87" s="34"/>
      <c r="O87" s="34"/>
      <c r="P87" s="34"/>
      <c r="Q87" s="34"/>
      <c r="R87" s="34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  <c r="AF87" s="34"/>
      <c r="AG87" s="34"/>
      <c r="AH87" s="34"/>
      <c r="AI87" s="56" t="s">
        <v>22</v>
      </c>
      <c r="AJ87" s="34"/>
      <c r="AK87" s="34"/>
      <c r="AL87" s="34"/>
      <c r="AM87" s="231" t="str">
        <f>IF(AN8="","",AN8)</f>
        <v>3. 2. 2026</v>
      </c>
      <c r="AN87" s="231"/>
      <c r="AO87" s="34"/>
      <c r="AP87" s="34"/>
      <c r="AQ87" s="34"/>
      <c r="AR87" s="30"/>
      <c r="BE87" s="34"/>
    </row>
    <row r="88" spans="1:90" s="58" customFormat="1" ht="6.95" customHeight="1">
      <c r="A88" s="34"/>
      <c r="B88" s="30"/>
      <c r="C88" s="34"/>
      <c r="D88" s="34"/>
      <c r="E88" s="34"/>
      <c r="F88" s="34"/>
      <c r="G88" s="34"/>
      <c r="H88" s="34"/>
      <c r="I88" s="34"/>
      <c r="J88" s="34"/>
      <c r="K88" s="34"/>
      <c r="L88" s="34"/>
      <c r="M88" s="34"/>
      <c r="N88" s="34"/>
      <c r="O88" s="34"/>
      <c r="P88" s="34"/>
      <c r="Q88" s="34"/>
      <c r="R88" s="34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F88" s="34"/>
      <c r="AG88" s="34"/>
      <c r="AH88" s="34"/>
      <c r="AI88" s="34"/>
      <c r="AJ88" s="34"/>
      <c r="AK88" s="34"/>
      <c r="AL88" s="34"/>
      <c r="AM88" s="34"/>
      <c r="AN88" s="34"/>
      <c r="AO88" s="34"/>
      <c r="AP88" s="34"/>
      <c r="AQ88" s="34"/>
      <c r="AR88" s="30"/>
      <c r="BE88" s="34"/>
    </row>
    <row r="89" spans="1:90" s="58" customFormat="1" ht="15.2" customHeight="1">
      <c r="A89" s="34"/>
      <c r="B89" s="30"/>
      <c r="C89" s="56" t="s">
        <v>24</v>
      </c>
      <c r="D89" s="34"/>
      <c r="E89" s="34"/>
      <c r="F89" s="34"/>
      <c r="G89" s="34"/>
      <c r="H89" s="34"/>
      <c r="I89" s="34"/>
      <c r="J89" s="34"/>
      <c r="K89" s="34"/>
      <c r="L89" s="224" t="str">
        <f>IF(E11="","",E11)</f>
        <v>Město Valašské Meziříčí</v>
      </c>
      <c r="M89" s="34"/>
      <c r="N89" s="34"/>
      <c r="O89" s="34"/>
      <c r="P89" s="34"/>
      <c r="Q89" s="34"/>
      <c r="R89" s="34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F89" s="34"/>
      <c r="AG89" s="34"/>
      <c r="AH89" s="34"/>
      <c r="AI89" s="56" t="s">
        <v>30</v>
      </c>
      <c r="AJ89" s="34"/>
      <c r="AK89" s="34"/>
      <c r="AL89" s="34"/>
      <c r="AM89" s="232" t="str">
        <f>IF(E17="","",E17)</f>
        <v/>
      </c>
      <c r="AN89" s="233"/>
      <c r="AO89" s="233"/>
      <c r="AP89" s="233"/>
      <c r="AQ89" s="34"/>
      <c r="AR89" s="30"/>
      <c r="AS89" s="234" t="s">
        <v>56</v>
      </c>
      <c r="AT89" s="235"/>
      <c r="AU89" s="95"/>
      <c r="AV89" s="95"/>
      <c r="AW89" s="95"/>
      <c r="AX89" s="95"/>
      <c r="AY89" s="95"/>
      <c r="AZ89" s="95"/>
      <c r="BA89" s="95"/>
      <c r="BB89" s="95"/>
      <c r="BC89" s="95"/>
      <c r="BD89" s="236"/>
      <c r="BE89" s="34"/>
    </row>
    <row r="90" spans="1:90" s="58" customFormat="1" ht="15.2" customHeight="1">
      <c r="A90" s="34"/>
      <c r="B90" s="30"/>
      <c r="C90" s="56" t="s">
        <v>28</v>
      </c>
      <c r="D90" s="34"/>
      <c r="E90" s="34"/>
      <c r="F90" s="34"/>
      <c r="G90" s="34"/>
      <c r="H90" s="34"/>
      <c r="I90" s="34"/>
      <c r="J90" s="34"/>
      <c r="K90" s="34"/>
      <c r="L90" s="224" t="str">
        <f>IF(E14="Vyplň údaj","",E14)</f>
        <v/>
      </c>
      <c r="M90" s="34"/>
      <c r="N90" s="34"/>
      <c r="O90" s="34"/>
      <c r="P90" s="34"/>
      <c r="Q90" s="34"/>
      <c r="R90" s="34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F90" s="34"/>
      <c r="AG90" s="34"/>
      <c r="AH90" s="34"/>
      <c r="AI90" s="56" t="s">
        <v>33</v>
      </c>
      <c r="AJ90" s="34"/>
      <c r="AK90" s="34"/>
      <c r="AL90" s="34"/>
      <c r="AM90" s="232" t="str">
        <f>IF(E20="","",E20)</f>
        <v>Fajfrová Irena</v>
      </c>
      <c r="AN90" s="233"/>
      <c r="AO90" s="233"/>
      <c r="AP90" s="233"/>
      <c r="AQ90" s="34"/>
      <c r="AR90" s="30"/>
      <c r="AS90" s="237"/>
      <c r="AT90" s="238"/>
      <c r="AU90" s="108"/>
      <c r="AV90" s="108"/>
      <c r="AW90" s="108"/>
      <c r="AX90" s="108"/>
      <c r="AY90" s="108"/>
      <c r="AZ90" s="108"/>
      <c r="BA90" s="108"/>
      <c r="BB90" s="108"/>
      <c r="BC90" s="108"/>
      <c r="BD90" s="115"/>
      <c r="BE90" s="34"/>
    </row>
    <row r="91" spans="1:90" s="58" customFormat="1" ht="10.9" customHeight="1">
      <c r="A91" s="34"/>
      <c r="B91" s="30"/>
      <c r="C91" s="34"/>
      <c r="D91" s="34"/>
      <c r="E91" s="34"/>
      <c r="F91" s="34"/>
      <c r="G91" s="34"/>
      <c r="H91" s="34"/>
      <c r="I91" s="34"/>
      <c r="J91" s="34"/>
      <c r="K91" s="34"/>
      <c r="L91" s="34"/>
      <c r="M91" s="34"/>
      <c r="N91" s="34"/>
      <c r="O91" s="34"/>
      <c r="P91" s="34"/>
      <c r="Q91" s="34"/>
      <c r="R91" s="34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F91" s="34"/>
      <c r="AG91" s="34"/>
      <c r="AH91" s="34"/>
      <c r="AI91" s="34"/>
      <c r="AJ91" s="34"/>
      <c r="AK91" s="34"/>
      <c r="AL91" s="34"/>
      <c r="AM91" s="34"/>
      <c r="AN91" s="34"/>
      <c r="AO91" s="34"/>
      <c r="AP91" s="34"/>
      <c r="AQ91" s="34"/>
      <c r="AR91" s="30"/>
      <c r="AS91" s="237"/>
      <c r="AT91" s="238"/>
      <c r="AU91" s="108"/>
      <c r="AV91" s="108"/>
      <c r="AW91" s="108"/>
      <c r="AX91" s="108"/>
      <c r="AY91" s="108"/>
      <c r="AZ91" s="108"/>
      <c r="BA91" s="108"/>
      <c r="BB91" s="108"/>
      <c r="BC91" s="108"/>
      <c r="BD91" s="115"/>
      <c r="BE91" s="34"/>
    </row>
    <row r="92" spans="1:90" s="58" customFormat="1" ht="29.25" customHeight="1">
      <c r="A92" s="34"/>
      <c r="B92" s="30"/>
      <c r="C92" s="239" t="s">
        <v>57</v>
      </c>
      <c r="D92" s="240"/>
      <c r="E92" s="240"/>
      <c r="F92" s="240"/>
      <c r="G92" s="240"/>
      <c r="H92" s="70"/>
      <c r="I92" s="241" t="s">
        <v>58</v>
      </c>
      <c r="J92" s="240"/>
      <c r="K92" s="240"/>
      <c r="L92" s="240"/>
      <c r="M92" s="240"/>
      <c r="N92" s="240"/>
      <c r="O92" s="240"/>
      <c r="P92" s="240"/>
      <c r="Q92" s="240"/>
      <c r="R92" s="240"/>
      <c r="S92" s="240"/>
      <c r="T92" s="240"/>
      <c r="U92" s="240"/>
      <c r="V92" s="240"/>
      <c r="W92" s="240"/>
      <c r="X92" s="240"/>
      <c r="Y92" s="240"/>
      <c r="Z92" s="240"/>
      <c r="AA92" s="240"/>
      <c r="AB92" s="240"/>
      <c r="AC92" s="240"/>
      <c r="AD92" s="240"/>
      <c r="AE92" s="240"/>
      <c r="AF92" s="240"/>
      <c r="AG92" s="242" t="s">
        <v>59</v>
      </c>
      <c r="AH92" s="240"/>
      <c r="AI92" s="240"/>
      <c r="AJ92" s="240"/>
      <c r="AK92" s="240"/>
      <c r="AL92" s="240"/>
      <c r="AM92" s="240"/>
      <c r="AN92" s="241" t="s">
        <v>60</v>
      </c>
      <c r="AO92" s="240"/>
      <c r="AP92" s="243"/>
      <c r="AQ92" s="244" t="s">
        <v>61</v>
      </c>
      <c r="AR92" s="30"/>
      <c r="AS92" s="89" t="s">
        <v>62</v>
      </c>
      <c r="AT92" s="90" t="s">
        <v>63</v>
      </c>
      <c r="AU92" s="90" t="s">
        <v>64</v>
      </c>
      <c r="AV92" s="90" t="s">
        <v>65</v>
      </c>
      <c r="AW92" s="90" t="s">
        <v>66</v>
      </c>
      <c r="AX92" s="90" t="s">
        <v>67</v>
      </c>
      <c r="AY92" s="90" t="s">
        <v>68</v>
      </c>
      <c r="AZ92" s="90" t="s">
        <v>69</v>
      </c>
      <c r="BA92" s="90" t="s">
        <v>70</v>
      </c>
      <c r="BB92" s="90" t="s">
        <v>71</v>
      </c>
      <c r="BC92" s="90" t="s">
        <v>72</v>
      </c>
      <c r="BD92" s="91" t="s">
        <v>73</v>
      </c>
      <c r="BE92" s="34"/>
    </row>
    <row r="93" spans="1:90" s="58" customFormat="1" ht="10.9" customHeight="1">
      <c r="A93" s="34"/>
      <c r="B93" s="30"/>
      <c r="C93" s="34"/>
      <c r="D93" s="34"/>
      <c r="E93" s="34"/>
      <c r="F93" s="34"/>
      <c r="G93" s="34"/>
      <c r="H93" s="34"/>
      <c r="I93" s="34"/>
      <c r="J93" s="34"/>
      <c r="K93" s="34"/>
      <c r="L93" s="34"/>
      <c r="M93" s="34"/>
      <c r="N93" s="34"/>
      <c r="O93" s="34"/>
      <c r="P93" s="34"/>
      <c r="Q93" s="34"/>
      <c r="R93" s="34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F93" s="34"/>
      <c r="AG93" s="34"/>
      <c r="AH93" s="34"/>
      <c r="AI93" s="34"/>
      <c r="AJ93" s="34"/>
      <c r="AK93" s="34"/>
      <c r="AL93" s="34"/>
      <c r="AM93" s="34"/>
      <c r="AN93" s="34"/>
      <c r="AO93" s="34"/>
      <c r="AP93" s="34"/>
      <c r="AQ93" s="34"/>
      <c r="AR93" s="30"/>
      <c r="AS93" s="94"/>
      <c r="AT93" s="69"/>
      <c r="AU93" s="69"/>
      <c r="AV93" s="69"/>
      <c r="AW93" s="69"/>
      <c r="AX93" s="69"/>
      <c r="AY93" s="69"/>
      <c r="AZ93" s="69"/>
      <c r="BA93" s="69"/>
      <c r="BB93" s="69"/>
      <c r="BC93" s="69"/>
      <c r="BD93" s="245"/>
      <c r="BE93" s="34"/>
    </row>
    <row r="94" spans="1:90" s="246" customFormat="1" ht="32.450000000000003" customHeight="1">
      <c r="B94" s="247"/>
      <c r="C94" s="93" t="s">
        <v>74</v>
      </c>
      <c r="D94" s="248"/>
      <c r="E94" s="248"/>
      <c r="F94" s="248"/>
      <c r="G94" s="248"/>
      <c r="H94" s="248"/>
      <c r="I94" s="248"/>
      <c r="J94" s="248"/>
      <c r="K94" s="248"/>
      <c r="L94" s="248"/>
      <c r="M94" s="248"/>
      <c r="N94" s="248"/>
      <c r="O94" s="248"/>
      <c r="P94" s="248"/>
      <c r="Q94" s="248"/>
      <c r="R94" s="248"/>
      <c r="S94" s="248"/>
      <c r="T94" s="248"/>
      <c r="U94" s="248"/>
      <c r="V94" s="248"/>
      <c r="W94" s="248"/>
      <c r="X94" s="248"/>
      <c r="Y94" s="248"/>
      <c r="Z94" s="248"/>
      <c r="AA94" s="248"/>
      <c r="AB94" s="248"/>
      <c r="AC94" s="248"/>
      <c r="AD94" s="248"/>
      <c r="AE94" s="248"/>
      <c r="AF94" s="248"/>
      <c r="AG94" s="249">
        <f>ROUND(AG95,2)</f>
        <v>0</v>
      </c>
      <c r="AH94" s="249"/>
      <c r="AI94" s="249"/>
      <c r="AJ94" s="249"/>
      <c r="AK94" s="249"/>
      <c r="AL94" s="249"/>
      <c r="AM94" s="249"/>
      <c r="AN94" s="250">
        <f>SUM(AG94,AT94)</f>
        <v>0</v>
      </c>
      <c r="AO94" s="250"/>
      <c r="AP94" s="250"/>
      <c r="AQ94" s="251" t="s">
        <v>1</v>
      </c>
      <c r="AR94" s="247"/>
      <c r="AS94" s="252">
        <f>ROUND(AS95,2)</f>
        <v>0</v>
      </c>
      <c r="AT94" s="253">
        <f>ROUND(SUM(AV94:AW94),2)</f>
        <v>0</v>
      </c>
      <c r="AU94" s="254">
        <f>ROUND(AU95,5)</f>
        <v>0</v>
      </c>
      <c r="AV94" s="253">
        <f>ROUND(AZ94*L29,2)</f>
        <v>0</v>
      </c>
      <c r="AW94" s="253">
        <f>ROUND(BA94*L30,2)</f>
        <v>0</v>
      </c>
      <c r="AX94" s="253">
        <f>ROUND(BB94*L29,2)</f>
        <v>0</v>
      </c>
      <c r="AY94" s="253">
        <f>ROUND(BC94*L30,2)</f>
        <v>0</v>
      </c>
      <c r="AZ94" s="253">
        <f>ROUND(AZ95,2)</f>
        <v>0</v>
      </c>
      <c r="BA94" s="253">
        <f>ROUND(BA95,2)</f>
        <v>0</v>
      </c>
      <c r="BB94" s="253">
        <f>ROUND(BB95,2)</f>
        <v>0</v>
      </c>
      <c r="BC94" s="253">
        <f>ROUND(BC95,2)</f>
        <v>0</v>
      </c>
      <c r="BD94" s="255">
        <f>ROUND(BD95,2)</f>
        <v>0</v>
      </c>
      <c r="BS94" s="256" t="s">
        <v>75</v>
      </c>
      <c r="BT94" s="256" t="s">
        <v>76</v>
      </c>
      <c r="BV94" s="256" t="s">
        <v>77</v>
      </c>
      <c r="BW94" s="256" t="s">
        <v>4</v>
      </c>
      <c r="BX94" s="256" t="s">
        <v>78</v>
      </c>
      <c r="CL94" s="256" t="s">
        <v>1</v>
      </c>
    </row>
    <row r="95" spans="1:90" s="269" customFormat="1" ht="24.75" customHeight="1">
      <c r="A95" s="257" t="s">
        <v>79</v>
      </c>
      <c r="B95" s="258"/>
      <c r="C95" s="259"/>
      <c r="D95" s="260" t="s">
        <v>14</v>
      </c>
      <c r="E95" s="260"/>
      <c r="F95" s="260"/>
      <c r="G95" s="260"/>
      <c r="H95" s="260"/>
      <c r="I95" s="261"/>
      <c r="J95" s="260" t="s">
        <v>17</v>
      </c>
      <c r="K95" s="260"/>
      <c r="L95" s="260"/>
      <c r="M95" s="260"/>
      <c r="N95" s="260"/>
      <c r="O95" s="260"/>
      <c r="P95" s="260"/>
      <c r="Q95" s="260"/>
      <c r="R95" s="260"/>
      <c r="S95" s="260"/>
      <c r="T95" s="260"/>
      <c r="U95" s="260"/>
      <c r="V95" s="260"/>
      <c r="W95" s="260"/>
      <c r="X95" s="260"/>
      <c r="Y95" s="260"/>
      <c r="Z95" s="260"/>
      <c r="AA95" s="260"/>
      <c r="AB95" s="260"/>
      <c r="AC95" s="260"/>
      <c r="AD95" s="260"/>
      <c r="AE95" s="260"/>
      <c r="AF95" s="260"/>
      <c r="AG95" s="262">
        <f>'Mesto2605 - SO 01 Oprava ...'!J28</f>
        <v>0</v>
      </c>
      <c r="AH95" s="263"/>
      <c r="AI95" s="263"/>
      <c r="AJ95" s="263"/>
      <c r="AK95" s="263"/>
      <c r="AL95" s="263"/>
      <c r="AM95" s="263"/>
      <c r="AN95" s="262">
        <f>SUM(AG95,AT95)</f>
        <v>0</v>
      </c>
      <c r="AO95" s="263"/>
      <c r="AP95" s="263"/>
      <c r="AQ95" s="264" t="s">
        <v>80</v>
      </c>
      <c r="AR95" s="258"/>
      <c r="AS95" s="265">
        <v>0</v>
      </c>
      <c r="AT95" s="266">
        <f>ROUND(SUM(AV95:AW95),2)</f>
        <v>0</v>
      </c>
      <c r="AU95" s="267">
        <f>'Mesto2605 - SO 01 Oprava ...'!P122</f>
        <v>0</v>
      </c>
      <c r="AV95" s="266">
        <f>'Mesto2605 - SO 01 Oprava ...'!J31</f>
        <v>0</v>
      </c>
      <c r="AW95" s="266">
        <f>'Mesto2605 - SO 01 Oprava ...'!J32</f>
        <v>0</v>
      </c>
      <c r="AX95" s="266">
        <f>'Mesto2605 - SO 01 Oprava ...'!J33</f>
        <v>0</v>
      </c>
      <c r="AY95" s="266">
        <f>'Mesto2605 - SO 01 Oprava ...'!J34</f>
        <v>0</v>
      </c>
      <c r="AZ95" s="266">
        <f>'Mesto2605 - SO 01 Oprava ...'!F31</f>
        <v>0</v>
      </c>
      <c r="BA95" s="266">
        <f>'Mesto2605 - SO 01 Oprava ...'!F32</f>
        <v>0</v>
      </c>
      <c r="BB95" s="266">
        <f>'Mesto2605 - SO 01 Oprava ...'!F33</f>
        <v>0</v>
      </c>
      <c r="BC95" s="266">
        <f>'Mesto2605 - SO 01 Oprava ...'!F34</f>
        <v>0</v>
      </c>
      <c r="BD95" s="268">
        <f>'Mesto2605 - SO 01 Oprava ...'!F35</f>
        <v>0</v>
      </c>
      <c r="BT95" s="270" t="s">
        <v>81</v>
      </c>
      <c r="BU95" s="270" t="s">
        <v>82</v>
      </c>
      <c r="BV95" s="270" t="s">
        <v>77</v>
      </c>
      <c r="BW95" s="270" t="s">
        <v>4</v>
      </c>
      <c r="BX95" s="270" t="s">
        <v>78</v>
      </c>
      <c r="CL95" s="270" t="s">
        <v>1</v>
      </c>
    </row>
    <row r="96" spans="1:90" s="58" customFormat="1" ht="30" customHeight="1">
      <c r="A96" s="34"/>
      <c r="B96" s="30"/>
      <c r="C96" s="34"/>
      <c r="D96" s="34"/>
      <c r="E96" s="34"/>
      <c r="F96" s="34"/>
      <c r="G96" s="34"/>
      <c r="H96" s="34"/>
      <c r="I96" s="34"/>
      <c r="J96" s="34"/>
      <c r="K96" s="34"/>
      <c r="L96" s="34"/>
      <c r="M96" s="34"/>
      <c r="N96" s="34"/>
      <c r="O96" s="34"/>
      <c r="P96" s="34"/>
      <c r="Q96" s="34"/>
      <c r="R96" s="34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F96" s="34"/>
      <c r="AG96" s="34"/>
      <c r="AH96" s="34"/>
      <c r="AI96" s="34"/>
      <c r="AJ96" s="34"/>
      <c r="AK96" s="34"/>
      <c r="AL96" s="34"/>
      <c r="AM96" s="34"/>
      <c r="AN96" s="34"/>
      <c r="AO96" s="34"/>
      <c r="AP96" s="34"/>
      <c r="AQ96" s="34"/>
      <c r="AR96" s="30"/>
      <c r="AS96" s="34"/>
      <c r="AT96" s="34"/>
      <c r="AU96" s="34"/>
      <c r="AV96" s="34"/>
      <c r="AW96" s="34"/>
      <c r="AX96" s="34"/>
      <c r="AY96" s="34"/>
      <c r="AZ96" s="34"/>
      <c r="BA96" s="34"/>
      <c r="BB96" s="34"/>
      <c r="BC96" s="34"/>
      <c r="BD96" s="34"/>
      <c r="BE96" s="34"/>
    </row>
    <row r="97" spans="1:57" s="58" customFormat="1" ht="6.95" customHeight="1">
      <c r="A97" s="34"/>
      <c r="B97" s="78"/>
      <c r="C97" s="79"/>
      <c r="D97" s="79"/>
      <c r="E97" s="79"/>
      <c r="F97" s="79"/>
      <c r="G97" s="79"/>
      <c r="H97" s="79"/>
      <c r="I97" s="79"/>
      <c r="J97" s="79"/>
      <c r="K97" s="79"/>
      <c r="L97" s="79"/>
      <c r="M97" s="79"/>
      <c r="N97" s="79"/>
      <c r="O97" s="79"/>
      <c r="P97" s="79"/>
      <c r="Q97" s="79"/>
      <c r="R97" s="79"/>
      <c r="S97" s="79"/>
      <c r="T97" s="79"/>
      <c r="U97" s="79"/>
      <c r="V97" s="79"/>
      <c r="W97" s="79"/>
      <c r="X97" s="79"/>
      <c r="Y97" s="79"/>
      <c r="Z97" s="79"/>
      <c r="AA97" s="79"/>
      <c r="AB97" s="79"/>
      <c r="AC97" s="79"/>
      <c r="AD97" s="79"/>
      <c r="AE97" s="79"/>
      <c r="AF97" s="79"/>
      <c r="AG97" s="79"/>
      <c r="AH97" s="79"/>
      <c r="AI97" s="79"/>
      <c r="AJ97" s="79"/>
      <c r="AK97" s="79"/>
      <c r="AL97" s="79"/>
      <c r="AM97" s="79"/>
      <c r="AN97" s="79"/>
      <c r="AO97" s="79"/>
      <c r="AP97" s="79"/>
      <c r="AQ97" s="79"/>
      <c r="AR97" s="30"/>
      <c r="AS97" s="34"/>
      <c r="AT97" s="34"/>
      <c r="AU97" s="34"/>
      <c r="AV97" s="34"/>
      <c r="AW97" s="34"/>
      <c r="AX97" s="34"/>
      <c r="AY97" s="34"/>
      <c r="AZ97" s="34"/>
      <c r="BA97" s="34"/>
      <c r="BB97" s="34"/>
      <c r="BC97" s="34"/>
      <c r="BD97" s="34"/>
      <c r="BE97" s="34"/>
    </row>
  </sheetData>
  <sheetProtection algorithmName="SHA-512" hashValue="p8b9gUZFm6vDu/AFepYDrSQmcfSNOFrw9zpJ9RkPxP3FENbC5WeEOItt1GJ4uaXN+Mq9Ru1wdIrOJt6rAtowTg==" saltValue="wP3IIDr5dOPOZRsoioQCAA==" spinCount="100000" sheet="1" objects="1" scenarios="1"/>
  <mergeCells count="42">
    <mergeCell ref="AS89:AT91"/>
    <mergeCell ref="AG94:AM94"/>
    <mergeCell ref="AN94:AP94"/>
    <mergeCell ref="D95:H95"/>
    <mergeCell ref="J95:AF95"/>
    <mergeCell ref="AG95:AM95"/>
    <mergeCell ref="AN95:AP95"/>
    <mergeCell ref="AM90:AP90"/>
    <mergeCell ref="C92:G92"/>
    <mergeCell ref="I92:AF92"/>
    <mergeCell ref="AG92:AM92"/>
    <mergeCell ref="AN92:AP92"/>
    <mergeCell ref="X35:AB35"/>
    <mergeCell ref="AK35:AO35"/>
    <mergeCell ref="L85:AO85"/>
    <mergeCell ref="AM87:AN87"/>
    <mergeCell ref="AM89:AP89"/>
    <mergeCell ref="L32:P32"/>
    <mergeCell ref="W32:AE32"/>
    <mergeCell ref="AK32:AO32"/>
    <mergeCell ref="L33:P33"/>
    <mergeCell ref="W33:AE33"/>
    <mergeCell ref="AK33:AO33"/>
    <mergeCell ref="L30:P30"/>
    <mergeCell ref="W30:AE30"/>
    <mergeCell ref="AK30:AO30"/>
    <mergeCell ref="L31:P31"/>
    <mergeCell ref="W31:AE31"/>
    <mergeCell ref="AK31:AO31"/>
    <mergeCell ref="AK26:AO26"/>
    <mergeCell ref="L28:P28"/>
    <mergeCell ref="W28:AE28"/>
    <mergeCell ref="AK28:AO28"/>
    <mergeCell ref="L29:P29"/>
    <mergeCell ref="W29:AE29"/>
    <mergeCell ref="AK29:AO29"/>
    <mergeCell ref="AR2:BE2"/>
    <mergeCell ref="K5:AO5"/>
    <mergeCell ref="K6:AO6"/>
    <mergeCell ref="E14:AJ14"/>
    <mergeCell ref="E23:AN23"/>
    <mergeCell ref="BE5:BE34"/>
  </mergeCells>
  <hyperlinks>
    <hyperlink ref="A95" location="'Mesto2605 - SO 01 Oprava 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80"/>
  <sheetViews>
    <sheetView showGridLines="0" topLeftCell="A265" workbookViewId="0">
      <selection activeCell="K280" activeCellId="3" sqref="B28:K38 C81:K124 C125:H279 J125:K280"/>
    </sheetView>
  </sheetViews>
  <sheetFormatPr defaultColWidth="12" defaultRowHeight="11.25"/>
  <cols>
    <col min="1" max="1" width="8.33203125" style="46" customWidth="1"/>
    <col min="2" max="2" width="1.1640625" style="46" customWidth="1"/>
    <col min="3" max="3" width="4.1640625" style="46" customWidth="1"/>
    <col min="4" max="4" width="4.33203125" style="46" customWidth="1"/>
    <col min="5" max="5" width="17.1640625" style="46" customWidth="1"/>
    <col min="6" max="6" width="50.83203125" style="46" customWidth="1"/>
    <col min="7" max="7" width="7.5" style="46" customWidth="1"/>
    <col min="8" max="8" width="14" style="46" customWidth="1"/>
    <col min="9" max="9" width="15.83203125" style="46" customWidth="1"/>
    <col min="10" max="11" width="22.33203125" style="46" customWidth="1"/>
    <col min="12" max="12" width="9.33203125" style="46" customWidth="1"/>
    <col min="13" max="13" width="10.83203125" style="46" hidden="1" customWidth="1"/>
    <col min="14" max="14" width="9.33203125" style="46" hidden="1"/>
    <col min="15" max="20" width="14.1640625" style="46" hidden="1" customWidth="1"/>
    <col min="21" max="21" width="16.33203125" style="46" hidden="1" customWidth="1"/>
    <col min="22" max="22" width="12.33203125" style="46" customWidth="1"/>
    <col min="23" max="23" width="16.33203125" style="46" customWidth="1"/>
    <col min="24" max="24" width="12.33203125" style="46" customWidth="1"/>
    <col min="25" max="25" width="15" style="46" customWidth="1"/>
    <col min="26" max="26" width="11" style="46" customWidth="1"/>
    <col min="27" max="27" width="15" style="46" customWidth="1"/>
    <col min="28" max="28" width="16.33203125" style="46" customWidth="1"/>
    <col min="29" max="29" width="11" style="46" customWidth="1"/>
    <col min="30" max="30" width="15" style="46" customWidth="1"/>
    <col min="31" max="31" width="16.33203125" style="46" customWidth="1"/>
    <col min="32" max="43" width="12" style="46"/>
    <col min="44" max="65" width="9.33203125" style="46" hidden="1"/>
    <col min="66" max="16384" width="12" style="46"/>
  </cols>
  <sheetData>
    <row r="2" spans="1:56" ht="36.950000000000003" customHeight="1">
      <c r="L2" s="47" t="s">
        <v>5</v>
      </c>
      <c r="M2" s="48"/>
      <c r="N2" s="48"/>
      <c r="O2" s="48"/>
      <c r="P2" s="48"/>
      <c r="Q2" s="48"/>
      <c r="R2" s="48"/>
      <c r="S2" s="48"/>
      <c r="T2" s="48"/>
      <c r="U2" s="48"/>
      <c r="V2" s="48"/>
      <c r="AT2" s="49" t="s">
        <v>4</v>
      </c>
      <c r="AZ2" s="50" t="s">
        <v>83</v>
      </c>
      <c r="BA2" s="50" t="s">
        <v>1</v>
      </c>
      <c r="BB2" s="50" t="s">
        <v>1</v>
      </c>
      <c r="BC2" s="50" t="s">
        <v>84</v>
      </c>
      <c r="BD2" s="50" t="s">
        <v>85</v>
      </c>
    </row>
    <row r="3" spans="1:56" ht="6.95" customHeight="1">
      <c r="B3" s="51"/>
      <c r="C3" s="52"/>
      <c r="D3" s="52"/>
      <c r="E3" s="52"/>
      <c r="F3" s="52"/>
      <c r="G3" s="52"/>
      <c r="H3" s="52"/>
      <c r="I3" s="52"/>
      <c r="J3" s="52"/>
      <c r="K3" s="52"/>
      <c r="L3" s="53"/>
      <c r="AT3" s="49" t="s">
        <v>85</v>
      </c>
      <c r="AZ3" s="50" t="s">
        <v>86</v>
      </c>
      <c r="BA3" s="50" t="s">
        <v>1</v>
      </c>
      <c r="BB3" s="50" t="s">
        <v>1</v>
      </c>
      <c r="BC3" s="50" t="s">
        <v>87</v>
      </c>
      <c r="BD3" s="50" t="s">
        <v>85</v>
      </c>
    </row>
    <row r="4" spans="1:56" ht="24.95" customHeight="1">
      <c r="B4" s="53"/>
      <c r="D4" s="54" t="s">
        <v>88</v>
      </c>
      <c r="L4" s="53"/>
      <c r="M4" s="55" t="s">
        <v>10</v>
      </c>
      <c r="AT4" s="49" t="s">
        <v>3</v>
      </c>
      <c r="AZ4" s="50" t="s">
        <v>89</v>
      </c>
      <c r="BA4" s="50" t="s">
        <v>1</v>
      </c>
      <c r="BB4" s="50" t="s">
        <v>1</v>
      </c>
      <c r="BC4" s="50" t="s">
        <v>90</v>
      </c>
      <c r="BD4" s="50" t="s">
        <v>85</v>
      </c>
    </row>
    <row r="5" spans="1:56" ht="6.95" customHeight="1">
      <c r="B5" s="53"/>
      <c r="L5" s="53"/>
    </row>
    <row r="6" spans="1:56" s="58" customFormat="1" ht="12" customHeight="1">
      <c r="A6" s="34"/>
      <c r="B6" s="30"/>
      <c r="C6" s="34"/>
      <c r="D6" s="56" t="s">
        <v>16</v>
      </c>
      <c r="E6" s="34"/>
      <c r="F6" s="34"/>
      <c r="G6" s="34"/>
      <c r="H6" s="34"/>
      <c r="I6" s="34"/>
      <c r="J6" s="34"/>
      <c r="K6" s="34"/>
      <c r="L6" s="57"/>
      <c r="S6" s="34"/>
      <c r="T6" s="34"/>
      <c r="U6" s="34"/>
      <c r="V6" s="34"/>
      <c r="W6" s="34"/>
      <c r="X6" s="34"/>
      <c r="Y6" s="34"/>
      <c r="Z6" s="34"/>
      <c r="AA6" s="34"/>
      <c r="AB6" s="34"/>
      <c r="AC6" s="34"/>
      <c r="AD6" s="34"/>
      <c r="AE6" s="34"/>
    </row>
    <row r="7" spans="1:56" s="58" customFormat="1" ht="16.5" customHeight="1">
      <c r="A7" s="34"/>
      <c r="B7" s="30"/>
      <c r="C7" s="34"/>
      <c r="D7" s="34"/>
      <c r="E7" s="59" t="s">
        <v>17</v>
      </c>
      <c r="F7" s="60"/>
      <c r="G7" s="60"/>
      <c r="H7" s="60"/>
      <c r="I7" s="34"/>
      <c r="J7" s="34"/>
      <c r="K7" s="34"/>
      <c r="L7" s="57"/>
      <c r="S7" s="34"/>
      <c r="T7" s="34"/>
      <c r="U7" s="34"/>
      <c r="V7" s="34"/>
      <c r="W7" s="34"/>
      <c r="X7" s="34"/>
      <c r="Y7" s="34"/>
      <c r="Z7" s="34"/>
      <c r="AA7" s="34"/>
      <c r="AB7" s="34"/>
      <c r="AC7" s="34"/>
      <c r="AD7" s="34"/>
      <c r="AE7" s="34"/>
    </row>
    <row r="8" spans="1:56" s="58" customFormat="1">
      <c r="A8" s="34"/>
      <c r="B8" s="30"/>
      <c r="C8" s="34"/>
      <c r="D8" s="34"/>
      <c r="E8" s="34"/>
      <c r="F8" s="34"/>
      <c r="G8" s="34"/>
      <c r="H8" s="34"/>
      <c r="I8" s="34"/>
      <c r="J8" s="34"/>
      <c r="K8" s="34"/>
      <c r="L8" s="57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56" s="58" customFormat="1" ht="12" customHeight="1">
      <c r="A9" s="34"/>
      <c r="B9" s="30"/>
      <c r="C9" s="34"/>
      <c r="D9" s="56" t="s">
        <v>18</v>
      </c>
      <c r="E9" s="34"/>
      <c r="F9" s="61" t="s">
        <v>1</v>
      </c>
      <c r="G9" s="34"/>
      <c r="H9" s="34"/>
      <c r="I9" s="56" t="s">
        <v>19</v>
      </c>
      <c r="J9" s="61" t="s">
        <v>1</v>
      </c>
      <c r="K9" s="34"/>
      <c r="L9" s="57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56" s="58" customFormat="1" ht="12" customHeight="1">
      <c r="A10" s="34"/>
      <c r="B10" s="30"/>
      <c r="C10" s="34"/>
      <c r="D10" s="56" t="s">
        <v>20</v>
      </c>
      <c r="E10" s="34"/>
      <c r="F10" s="61" t="s">
        <v>21</v>
      </c>
      <c r="G10" s="34"/>
      <c r="H10" s="34"/>
      <c r="I10" s="56" t="s">
        <v>22</v>
      </c>
      <c r="J10" s="62" t="str">
        <f>'Rekapitulace stavby'!AN8</f>
        <v>3. 2. 2026</v>
      </c>
      <c r="K10" s="34"/>
      <c r="L10" s="57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56" s="58" customFormat="1" ht="10.9" customHeight="1">
      <c r="A11" s="34"/>
      <c r="B11" s="30"/>
      <c r="C11" s="34"/>
      <c r="D11" s="34"/>
      <c r="E11" s="34"/>
      <c r="F11" s="34"/>
      <c r="G11" s="34"/>
      <c r="H11" s="34"/>
      <c r="I11" s="34"/>
      <c r="J11" s="34"/>
      <c r="K11" s="34"/>
      <c r="L11" s="57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56" s="58" customFormat="1" ht="12" customHeight="1">
      <c r="A12" s="34"/>
      <c r="B12" s="30"/>
      <c r="C12" s="34"/>
      <c r="D12" s="56" t="s">
        <v>24</v>
      </c>
      <c r="E12" s="34"/>
      <c r="F12" s="34"/>
      <c r="G12" s="34"/>
      <c r="H12" s="34"/>
      <c r="I12" s="56" t="s">
        <v>25</v>
      </c>
      <c r="J12" s="61" t="s">
        <v>1</v>
      </c>
      <c r="K12" s="34"/>
      <c r="L12" s="57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56" s="58" customFormat="1" ht="18" customHeight="1">
      <c r="A13" s="34"/>
      <c r="B13" s="30"/>
      <c r="C13" s="34"/>
      <c r="D13" s="34"/>
      <c r="E13" s="61" t="s">
        <v>26</v>
      </c>
      <c r="F13" s="34"/>
      <c r="G13" s="34"/>
      <c r="H13" s="34"/>
      <c r="I13" s="56" t="s">
        <v>27</v>
      </c>
      <c r="J13" s="61" t="s">
        <v>1</v>
      </c>
      <c r="K13" s="34"/>
      <c r="L13" s="57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56" s="58" customFormat="1" ht="6.95" customHeight="1">
      <c r="A14" s="34"/>
      <c r="B14" s="30"/>
      <c r="C14" s="34"/>
      <c r="D14" s="34"/>
      <c r="E14" s="34"/>
      <c r="F14" s="34"/>
      <c r="G14" s="34"/>
      <c r="H14" s="34"/>
      <c r="I14" s="34"/>
      <c r="J14" s="34"/>
      <c r="K14" s="34"/>
      <c r="L14" s="57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56" s="58" customFormat="1" ht="12" customHeight="1">
      <c r="A15" s="34"/>
      <c r="B15" s="30"/>
      <c r="C15" s="34"/>
      <c r="D15" s="56" t="s">
        <v>28</v>
      </c>
      <c r="E15" s="34"/>
      <c r="F15" s="34"/>
      <c r="G15" s="34"/>
      <c r="H15" s="34"/>
      <c r="I15" s="56" t="s">
        <v>25</v>
      </c>
      <c r="J15" s="29" t="str">
        <f>'Rekapitulace stavby'!AN13</f>
        <v>Vyplň údaj</v>
      </c>
      <c r="K15" s="34"/>
      <c r="L15" s="57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56" s="58" customFormat="1" ht="18" customHeight="1">
      <c r="A16" s="34"/>
      <c r="B16" s="30"/>
      <c r="C16" s="34"/>
      <c r="D16" s="34"/>
      <c r="E16" s="45" t="str">
        <f>'Rekapitulace stavby'!E14</f>
        <v>Vyplň údaj</v>
      </c>
      <c r="F16" s="63"/>
      <c r="G16" s="63"/>
      <c r="H16" s="63"/>
      <c r="I16" s="56" t="s">
        <v>27</v>
      </c>
      <c r="J16" s="29" t="str">
        <f>'Rekapitulace stavby'!AN14</f>
        <v>Vyplň údaj</v>
      </c>
      <c r="K16" s="34"/>
      <c r="L16" s="57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58" customFormat="1" ht="6.95" customHeight="1">
      <c r="A17" s="34"/>
      <c r="B17" s="30"/>
      <c r="C17" s="34"/>
      <c r="D17" s="34"/>
      <c r="E17" s="34"/>
      <c r="F17" s="34"/>
      <c r="G17" s="34"/>
      <c r="H17" s="34"/>
      <c r="I17" s="34"/>
      <c r="J17" s="34"/>
      <c r="K17" s="34"/>
      <c r="L17" s="57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58" customFormat="1" ht="12" customHeight="1">
      <c r="A18" s="34"/>
      <c r="B18" s="30"/>
      <c r="C18" s="34"/>
      <c r="D18" s="56" t="s">
        <v>30</v>
      </c>
      <c r="E18" s="34"/>
      <c r="F18" s="34"/>
      <c r="G18" s="34"/>
      <c r="H18" s="34"/>
      <c r="I18" s="56" t="s">
        <v>25</v>
      </c>
      <c r="J18" s="61" t="str">
        <f>IF('Rekapitulace stavby'!AN16="","",'Rekapitulace stavby'!AN16)</f>
        <v/>
      </c>
      <c r="K18" s="34"/>
      <c r="L18" s="57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58" customFormat="1" ht="18" customHeight="1">
      <c r="A19" s="34"/>
      <c r="B19" s="30"/>
      <c r="C19" s="34"/>
      <c r="D19" s="34"/>
      <c r="E19" s="61" t="str">
        <f>IF('Rekapitulace stavby'!E17="","",'Rekapitulace stavby'!E17)</f>
        <v/>
      </c>
      <c r="F19" s="34"/>
      <c r="G19" s="34"/>
      <c r="H19" s="34"/>
      <c r="I19" s="56" t="s">
        <v>27</v>
      </c>
      <c r="J19" s="61" t="str">
        <f>IF('Rekapitulace stavby'!AN17="","",'Rekapitulace stavby'!AN17)</f>
        <v/>
      </c>
      <c r="K19" s="34"/>
      <c r="L19" s="57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58" customFormat="1" ht="6.95" customHeight="1">
      <c r="A20" s="34"/>
      <c r="B20" s="30"/>
      <c r="C20" s="34"/>
      <c r="D20" s="34"/>
      <c r="E20" s="34"/>
      <c r="F20" s="34"/>
      <c r="G20" s="34"/>
      <c r="H20" s="34"/>
      <c r="I20" s="34"/>
      <c r="J20" s="34"/>
      <c r="K20" s="34"/>
      <c r="L20" s="57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58" customFormat="1" ht="12" customHeight="1">
      <c r="A21" s="34"/>
      <c r="B21" s="30"/>
      <c r="C21" s="34"/>
      <c r="D21" s="56" t="s">
        <v>33</v>
      </c>
      <c r="E21" s="34"/>
      <c r="F21" s="34"/>
      <c r="G21" s="34"/>
      <c r="H21" s="34"/>
      <c r="I21" s="56" t="s">
        <v>25</v>
      </c>
      <c r="J21" s="61" t="s">
        <v>1</v>
      </c>
      <c r="K21" s="34"/>
      <c r="L21" s="57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58" customFormat="1" ht="18" customHeight="1">
      <c r="A22" s="34"/>
      <c r="B22" s="30"/>
      <c r="C22" s="34"/>
      <c r="D22" s="34"/>
      <c r="E22" s="61" t="s">
        <v>34</v>
      </c>
      <c r="F22" s="34"/>
      <c r="G22" s="34"/>
      <c r="H22" s="34"/>
      <c r="I22" s="56" t="s">
        <v>27</v>
      </c>
      <c r="J22" s="61" t="s">
        <v>1</v>
      </c>
      <c r="K22" s="34"/>
      <c r="L22" s="57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58" customFormat="1" ht="6.95" customHeight="1">
      <c r="A23" s="34"/>
      <c r="B23" s="30"/>
      <c r="C23" s="34"/>
      <c r="D23" s="34"/>
      <c r="E23" s="34"/>
      <c r="F23" s="34"/>
      <c r="G23" s="34"/>
      <c r="H23" s="34"/>
      <c r="I23" s="34"/>
      <c r="J23" s="34"/>
      <c r="K23" s="34"/>
      <c r="L23" s="57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58" customFormat="1" ht="12" customHeight="1">
      <c r="A24" s="34"/>
      <c r="B24" s="30"/>
      <c r="C24" s="34"/>
      <c r="D24" s="56" t="s">
        <v>35</v>
      </c>
      <c r="E24" s="34"/>
      <c r="F24" s="34"/>
      <c r="G24" s="34"/>
      <c r="H24" s="34"/>
      <c r="I24" s="34"/>
      <c r="J24" s="34"/>
      <c r="K24" s="34"/>
      <c r="L24" s="57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68" customFormat="1" ht="16.5" customHeight="1">
      <c r="A25" s="64"/>
      <c r="B25" s="65"/>
      <c r="C25" s="64"/>
      <c r="D25" s="64"/>
      <c r="E25" s="66" t="s">
        <v>1</v>
      </c>
      <c r="F25" s="66"/>
      <c r="G25" s="66"/>
      <c r="H25" s="66"/>
      <c r="I25" s="64"/>
      <c r="J25" s="64"/>
      <c r="K25" s="64"/>
      <c r="L25" s="67"/>
      <c r="S25" s="64"/>
      <c r="T25" s="64"/>
      <c r="U25" s="64"/>
      <c r="V25" s="64"/>
      <c r="W25" s="64"/>
      <c r="X25" s="64"/>
      <c r="Y25" s="64"/>
      <c r="Z25" s="64"/>
      <c r="AA25" s="64"/>
      <c r="AB25" s="64"/>
      <c r="AC25" s="64"/>
      <c r="AD25" s="64"/>
      <c r="AE25" s="64"/>
    </row>
    <row r="26" spans="1:31" s="58" customFormat="1" ht="6.95" customHeight="1">
      <c r="A26" s="34"/>
      <c r="B26" s="30"/>
      <c r="C26" s="34"/>
      <c r="D26" s="34"/>
      <c r="E26" s="34"/>
      <c r="F26" s="34"/>
      <c r="G26" s="34"/>
      <c r="H26" s="34"/>
      <c r="I26" s="34"/>
      <c r="J26" s="34"/>
      <c r="K26" s="34"/>
      <c r="L26" s="57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58" customFormat="1" ht="6.95" customHeight="1">
      <c r="A27" s="34"/>
      <c r="B27" s="30"/>
      <c r="C27" s="34"/>
      <c r="D27" s="69"/>
      <c r="E27" s="69"/>
      <c r="F27" s="69"/>
      <c r="G27" s="69"/>
      <c r="H27" s="69"/>
      <c r="I27" s="69"/>
      <c r="J27" s="69"/>
      <c r="K27" s="69"/>
      <c r="L27" s="57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pans="1:31" s="58" customFormat="1" ht="25.5" customHeight="1">
      <c r="A28" s="34"/>
      <c r="B28" s="137"/>
      <c r="C28" s="138"/>
      <c r="D28" s="139" t="s">
        <v>36</v>
      </c>
      <c r="E28" s="138"/>
      <c r="F28" s="138"/>
      <c r="G28" s="138"/>
      <c r="H28" s="138"/>
      <c r="I28" s="138"/>
      <c r="J28" s="140">
        <f>ROUND(J122,2)</f>
        <v>0</v>
      </c>
      <c r="K28" s="138"/>
      <c r="L28" s="57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58" customFormat="1" ht="6.95" customHeight="1">
      <c r="A29" s="34"/>
      <c r="B29" s="137"/>
      <c r="C29" s="138"/>
      <c r="D29" s="141"/>
      <c r="E29" s="141"/>
      <c r="F29" s="141"/>
      <c r="G29" s="141"/>
      <c r="H29" s="141"/>
      <c r="I29" s="141"/>
      <c r="J29" s="141"/>
      <c r="K29" s="141"/>
      <c r="L29" s="57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58" customFormat="1" ht="14.45" customHeight="1">
      <c r="A30" s="34"/>
      <c r="B30" s="137"/>
      <c r="C30" s="138"/>
      <c r="D30" s="138"/>
      <c r="E30" s="138"/>
      <c r="F30" s="142" t="s">
        <v>38</v>
      </c>
      <c r="G30" s="138"/>
      <c r="H30" s="138"/>
      <c r="I30" s="142" t="s">
        <v>37</v>
      </c>
      <c r="J30" s="142" t="s">
        <v>39</v>
      </c>
      <c r="K30" s="138"/>
      <c r="L30" s="57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58" customFormat="1" ht="14.45" customHeight="1">
      <c r="A31" s="34"/>
      <c r="B31" s="137"/>
      <c r="C31" s="138"/>
      <c r="D31" s="143" t="s">
        <v>40</v>
      </c>
      <c r="E31" s="144" t="s">
        <v>41</v>
      </c>
      <c r="F31" s="145">
        <f>ROUND((SUM(BE122:BE279)),2)</f>
        <v>0</v>
      </c>
      <c r="G31" s="138"/>
      <c r="H31" s="138"/>
      <c r="I31" s="146">
        <v>0.21</v>
      </c>
      <c r="J31" s="145">
        <f>ROUND(((SUM(BE122:BE279))*I31),2)</f>
        <v>0</v>
      </c>
      <c r="K31" s="138"/>
      <c r="L31" s="57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58" customFormat="1" ht="14.45" customHeight="1">
      <c r="A32" s="34"/>
      <c r="B32" s="137"/>
      <c r="C32" s="138"/>
      <c r="D32" s="138"/>
      <c r="E32" s="144" t="s">
        <v>42</v>
      </c>
      <c r="F32" s="145">
        <f>ROUND((SUM(BF122:BF279)),2)</f>
        <v>0</v>
      </c>
      <c r="G32" s="138"/>
      <c r="H32" s="138"/>
      <c r="I32" s="146">
        <v>0.12</v>
      </c>
      <c r="J32" s="145">
        <f>ROUND(((SUM(BF122:BF279))*I32),2)</f>
        <v>0</v>
      </c>
      <c r="K32" s="138"/>
      <c r="L32" s="57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58" customFormat="1" ht="14.45" hidden="1" customHeight="1">
      <c r="A33" s="34"/>
      <c r="B33" s="137"/>
      <c r="C33" s="138"/>
      <c r="D33" s="138"/>
      <c r="E33" s="144" t="s">
        <v>43</v>
      </c>
      <c r="F33" s="145">
        <f>ROUND((SUM(BG122:BG279)),2)</f>
        <v>0</v>
      </c>
      <c r="G33" s="138"/>
      <c r="H33" s="138"/>
      <c r="I33" s="146">
        <v>0.21</v>
      </c>
      <c r="J33" s="145">
        <f>0</f>
        <v>0</v>
      </c>
      <c r="K33" s="138"/>
      <c r="L33" s="57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58" customFormat="1" ht="14.45" hidden="1" customHeight="1">
      <c r="A34" s="34"/>
      <c r="B34" s="137"/>
      <c r="C34" s="138"/>
      <c r="D34" s="138"/>
      <c r="E34" s="144" t="s">
        <v>44</v>
      </c>
      <c r="F34" s="145">
        <f>ROUND((SUM(BH122:BH279)),2)</f>
        <v>0</v>
      </c>
      <c r="G34" s="138"/>
      <c r="H34" s="138"/>
      <c r="I34" s="146">
        <v>0.12</v>
      </c>
      <c r="J34" s="145">
        <f>0</f>
        <v>0</v>
      </c>
      <c r="K34" s="138"/>
      <c r="L34" s="57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58" customFormat="1" ht="14.45" hidden="1" customHeight="1">
      <c r="A35" s="34"/>
      <c r="B35" s="137"/>
      <c r="C35" s="138"/>
      <c r="D35" s="138"/>
      <c r="E35" s="144" t="s">
        <v>45</v>
      </c>
      <c r="F35" s="145">
        <f>ROUND((SUM(BI122:BI279)),2)</f>
        <v>0</v>
      </c>
      <c r="G35" s="138"/>
      <c r="H35" s="138"/>
      <c r="I35" s="146">
        <v>0</v>
      </c>
      <c r="J35" s="145">
        <f>0</f>
        <v>0</v>
      </c>
      <c r="K35" s="138"/>
      <c r="L35" s="57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58" customFormat="1" ht="6.95" customHeight="1">
      <c r="A36" s="34"/>
      <c r="B36" s="137"/>
      <c r="C36" s="138"/>
      <c r="D36" s="138"/>
      <c r="E36" s="138"/>
      <c r="F36" s="138"/>
      <c r="G36" s="138"/>
      <c r="H36" s="138"/>
      <c r="I36" s="138"/>
      <c r="J36" s="138"/>
      <c r="K36" s="138"/>
      <c r="L36" s="57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58" customFormat="1" ht="25.5" customHeight="1">
      <c r="A37" s="34"/>
      <c r="B37" s="137"/>
      <c r="C37" s="147"/>
      <c r="D37" s="148" t="s">
        <v>46</v>
      </c>
      <c r="E37" s="149"/>
      <c r="F37" s="149"/>
      <c r="G37" s="150" t="s">
        <v>47</v>
      </c>
      <c r="H37" s="151" t="s">
        <v>48</v>
      </c>
      <c r="I37" s="149"/>
      <c r="J37" s="152">
        <f>SUM(J28:J35)</f>
        <v>0</v>
      </c>
      <c r="K37" s="153"/>
      <c r="L37" s="57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58" customFormat="1" ht="14.45" customHeight="1">
      <c r="A38" s="34"/>
      <c r="B38" s="137"/>
      <c r="C38" s="138"/>
      <c r="D38" s="138"/>
      <c r="E38" s="138"/>
      <c r="F38" s="138"/>
      <c r="G38" s="138"/>
      <c r="H38" s="138"/>
      <c r="I38" s="138"/>
      <c r="J38" s="138"/>
      <c r="K38" s="138"/>
      <c r="L38" s="57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ht="14.45" customHeight="1">
      <c r="B39" s="53"/>
      <c r="L39" s="53"/>
    </row>
    <row r="40" spans="1:31" ht="14.45" customHeight="1">
      <c r="B40" s="53"/>
      <c r="L40" s="53"/>
    </row>
    <row r="41" spans="1:31" ht="14.45" customHeight="1">
      <c r="B41" s="53"/>
      <c r="L41" s="53"/>
    </row>
    <row r="42" spans="1:31" ht="14.45" customHeight="1">
      <c r="B42" s="53"/>
      <c r="L42" s="53"/>
    </row>
    <row r="43" spans="1:31" ht="14.45" customHeight="1">
      <c r="B43" s="53"/>
      <c r="L43" s="53"/>
    </row>
    <row r="44" spans="1:31" ht="14.45" customHeight="1">
      <c r="B44" s="53"/>
      <c r="L44" s="53"/>
    </row>
    <row r="45" spans="1:31" ht="14.45" customHeight="1">
      <c r="B45" s="53"/>
      <c r="L45" s="53"/>
    </row>
    <row r="46" spans="1:31" ht="14.45" customHeight="1">
      <c r="B46" s="53"/>
      <c r="L46" s="53"/>
    </row>
    <row r="47" spans="1:31" ht="14.45" customHeight="1">
      <c r="B47" s="53"/>
      <c r="L47" s="53"/>
    </row>
    <row r="48" spans="1:31" ht="14.45" customHeight="1">
      <c r="B48" s="53"/>
      <c r="L48" s="53"/>
    </row>
    <row r="49" spans="1:31" ht="14.45" customHeight="1">
      <c r="B49" s="53"/>
      <c r="L49" s="53"/>
    </row>
    <row r="50" spans="1:31" s="58" customFormat="1" ht="14.45" customHeight="1">
      <c r="B50" s="57"/>
      <c r="D50" s="71" t="s">
        <v>49</v>
      </c>
      <c r="E50" s="72"/>
      <c r="F50" s="72"/>
      <c r="G50" s="71" t="s">
        <v>50</v>
      </c>
      <c r="H50" s="72"/>
      <c r="I50" s="72"/>
      <c r="J50" s="72"/>
      <c r="K50" s="72"/>
      <c r="L50" s="57"/>
    </row>
    <row r="51" spans="1:31">
      <c r="B51" s="53"/>
      <c r="L51" s="53"/>
    </row>
    <row r="52" spans="1:31">
      <c r="B52" s="53"/>
      <c r="L52" s="53"/>
    </row>
    <row r="53" spans="1:31">
      <c r="B53" s="53"/>
      <c r="L53" s="53"/>
    </row>
    <row r="54" spans="1:31">
      <c r="B54" s="53"/>
      <c r="L54" s="53"/>
    </row>
    <row r="55" spans="1:31">
      <c r="B55" s="53"/>
      <c r="L55" s="53"/>
    </row>
    <row r="56" spans="1:31">
      <c r="B56" s="53"/>
      <c r="L56" s="53"/>
    </row>
    <row r="57" spans="1:31">
      <c r="B57" s="53"/>
      <c r="L57" s="53"/>
    </row>
    <row r="58" spans="1:31">
      <c r="B58" s="53"/>
      <c r="L58" s="53"/>
    </row>
    <row r="59" spans="1:31">
      <c r="B59" s="53"/>
      <c r="L59" s="53"/>
    </row>
    <row r="60" spans="1:31">
      <c r="B60" s="53"/>
      <c r="L60" s="53"/>
    </row>
    <row r="61" spans="1:31" s="58" customFormat="1" ht="12.75">
      <c r="A61" s="34"/>
      <c r="B61" s="30"/>
      <c r="C61" s="34"/>
      <c r="D61" s="73" t="s">
        <v>51</v>
      </c>
      <c r="E61" s="74"/>
      <c r="F61" s="75" t="s">
        <v>52</v>
      </c>
      <c r="G61" s="73" t="s">
        <v>51</v>
      </c>
      <c r="H61" s="74"/>
      <c r="I61" s="74"/>
      <c r="J61" s="76" t="s">
        <v>52</v>
      </c>
      <c r="K61" s="74"/>
      <c r="L61" s="57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>
      <c r="B62" s="53"/>
      <c r="L62" s="53"/>
    </row>
    <row r="63" spans="1:31">
      <c r="B63" s="53"/>
      <c r="L63" s="53"/>
    </row>
    <row r="64" spans="1:31">
      <c r="B64" s="53"/>
      <c r="L64" s="53"/>
    </row>
    <row r="65" spans="1:31" s="58" customFormat="1" ht="12.75">
      <c r="A65" s="34"/>
      <c r="B65" s="30"/>
      <c r="C65" s="34"/>
      <c r="D65" s="71" t="s">
        <v>53</v>
      </c>
      <c r="E65" s="77"/>
      <c r="F65" s="77"/>
      <c r="G65" s="71" t="s">
        <v>54</v>
      </c>
      <c r="H65" s="77"/>
      <c r="I65" s="77"/>
      <c r="J65" s="77"/>
      <c r="K65" s="77"/>
      <c r="L65" s="57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>
      <c r="B66" s="53"/>
      <c r="L66" s="53"/>
    </row>
    <row r="67" spans="1:31">
      <c r="B67" s="53"/>
      <c r="L67" s="53"/>
    </row>
    <row r="68" spans="1:31">
      <c r="B68" s="53"/>
      <c r="L68" s="53"/>
    </row>
    <row r="69" spans="1:31">
      <c r="B69" s="53"/>
      <c r="L69" s="53"/>
    </row>
    <row r="70" spans="1:31">
      <c r="B70" s="53"/>
      <c r="L70" s="53"/>
    </row>
    <row r="71" spans="1:31">
      <c r="B71" s="53"/>
      <c r="L71" s="53"/>
    </row>
    <row r="72" spans="1:31">
      <c r="B72" s="53"/>
      <c r="L72" s="53"/>
    </row>
    <row r="73" spans="1:31">
      <c r="B73" s="53"/>
      <c r="L73" s="53"/>
    </row>
    <row r="74" spans="1:31">
      <c r="B74" s="53"/>
      <c r="L74" s="53"/>
    </row>
    <row r="75" spans="1:31">
      <c r="B75" s="53"/>
      <c r="L75" s="53"/>
    </row>
    <row r="76" spans="1:31" s="58" customFormat="1" ht="12.75">
      <c r="A76" s="34"/>
      <c r="B76" s="30"/>
      <c r="C76" s="34"/>
      <c r="D76" s="73" t="s">
        <v>51</v>
      </c>
      <c r="E76" s="74"/>
      <c r="F76" s="75" t="s">
        <v>52</v>
      </c>
      <c r="G76" s="73" t="s">
        <v>51</v>
      </c>
      <c r="H76" s="74"/>
      <c r="I76" s="74"/>
      <c r="J76" s="76" t="s">
        <v>52</v>
      </c>
      <c r="K76" s="74"/>
      <c r="L76" s="57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58" customFormat="1" ht="14.45" customHeight="1">
      <c r="A77" s="34"/>
      <c r="B77" s="78"/>
      <c r="C77" s="79"/>
      <c r="D77" s="79"/>
      <c r="E77" s="79"/>
      <c r="F77" s="79"/>
      <c r="G77" s="79"/>
      <c r="H77" s="79"/>
      <c r="I77" s="79"/>
      <c r="J77" s="79"/>
      <c r="K77" s="79"/>
      <c r="L77" s="57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47" s="58" customFormat="1" ht="6.95" customHeight="1">
      <c r="A81" s="34"/>
      <c r="B81" s="80"/>
      <c r="C81" s="154"/>
      <c r="D81" s="154"/>
      <c r="E81" s="154"/>
      <c r="F81" s="154"/>
      <c r="G81" s="154"/>
      <c r="H81" s="154"/>
      <c r="I81" s="154"/>
      <c r="J81" s="154"/>
      <c r="K81" s="154"/>
      <c r="L81" s="57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58" customFormat="1" ht="24.95" customHeight="1">
      <c r="A82" s="34"/>
      <c r="B82" s="30"/>
      <c r="C82" s="155" t="s">
        <v>91</v>
      </c>
      <c r="D82" s="138"/>
      <c r="E82" s="138"/>
      <c r="F82" s="138"/>
      <c r="G82" s="138"/>
      <c r="H82" s="138"/>
      <c r="I82" s="138"/>
      <c r="J82" s="138"/>
      <c r="K82" s="138"/>
      <c r="L82" s="57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58" customFormat="1" ht="6.95" customHeight="1">
      <c r="A83" s="34"/>
      <c r="B83" s="30"/>
      <c r="C83" s="138"/>
      <c r="D83" s="138"/>
      <c r="E83" s="138"/>
      <c r="F83" s="138"/>
      <c r="G83" s="138"/>
      <c r="H83" s="138"/>
      <c r="I83" s="138"/>
      <c r="J83" s="138"/>
      <c r="K83" s="138"/>
      <c r="L83" s="57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58" customFormat="1" ht="12" customHeight="1">
      <c r="A84" s="34"/>
      <c r="B84" s="30"/>
      <c r="C84" s="144" t="s">
        <v>16</v>
      </c>
      <c r="D84" s="138"/>
      <c r="E84" s="138"/>
      <c r="F84" s="138"/>
      <c r="G84" s="138"/>
      <c r="H84" s="138"/>
      <c r="I84" s="138"/>
      <c r="J84" s="138"/>
      <c r="K84" s="138"/>
      <c r="L84" s="57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58" customFormat="1" ht="16.5" customHeight="1">
      <c r="A85" s="34"/>
      <c r="B85" s="30"/>
      <c r="C85" s="138"/>
      <c r="D85" s="138"/>
      <c r="E85" s="156" t="str">
        <f>E7</f>
        <v>SO 01 Oprava chodníku ul.Hranická</v>
      </c>
      <c r="F85" s="157"/>
      <c r="G85" s="157"/>
      <c r="H85" s="157"/>
      <c r="I85" s="138"/>
      <c r="J85" s="138"/>
      <c r="K85" s="138"/>
      <c r="L85" s="57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58" customFormat="1" ht="6.95" customHeight="1">
      <c r="A86" s="34"/>
      <c r="B86" s="30"/>
      <c r="C86" s="138"/>
      <c r="D86" s="138"/>
      <c r="E86" s="138"/>
      <c r="F86" s="138"/>
      <c r="G86" s="138"/>
      <c r="H86" s="138"/>
      <c r="I86" s="138"/>
      <c r="J86" s="138"/>
      <c r="K86" s="138"/>
      <c r="L86" s="57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58" customFormat="1" ht="12" customHeight="1">
      <c r="A87" s="34"/>
      <c r="B87" s="30"/>
      <c r="C87" s="144" t="s">
        <v>20</v>
      </c>
      <c r="D87" s="138"/>
      <c r="E87" s="138"/>
      <c r="F87" s="158" t="str">
        <f>F10</f>
        <v>Valašské Meziříčí</v>
      </c>
      <c r="G87" s="138"/>
      <c r="H87" s="138"/>
      <c r="I87" s="144" t="s">
        <v>22</v>
      </c>
      <c r="J87" s="159" t="str">
        <f>IF(J10="","",J10)</f>
        <v>3. 2. 2026</v>
      </c>
      <c r="K87" s="138"/>
      <c r="L87" s="57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58" customFormat="1" ht="6.95" customHeight="1">
      <c r="A88" s="34"/>
      <c r="B88" s="30"/>
      <c r="C88" s="138"/>
      <c r="D88" s="138"/>
      <c r="E88" s="138"/>
      <c r="F88" s="138"/>
      <c r="G88" s="138"/>
      <c r="H88" s="138"/>
      <c r="I88" s="138"/>
      <c r="J88" s="138"/>
      <c r="K88" s="138"/>
      <c r="L88" s="57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58" customFormat="1" ht="15.2" customHeight="1">
      <c r="A89" s="34"/>
      <c r="B89" s="30"/>
      <c r="C89" s="144" t="s">
        <v>24</v>
      </c>
      <c r="D89" s="138"/>
      <c r="E89" s="138"/>
      <c r="F89" s="158" t="str">
        <f>E13</f>
        <v>Město Valašské Meziříčí</v>
      </c>
      <c r="G89" s="138"/>
      <c r="H89" s="138"/>
      <c r="I89" s="144" t="s">
        <v>30</v>
      </c>
      <c r="J89" s="160" t="str">
        <f>E19</f>
        <v/>
      </c>
      <c r="K89" s="138"/>
      <c r="L89" s="57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58" customFormat="1" ht="15.2" customHeight="1">
      <c r="A90" s="34"/>
      <c r="B90" s="30"/>
      <c r="C90" s="144" t="s">
        <v>28</v>
      </c>
      <c r="D90" s="138"/>
      <c r="E90" s="138"/>
      <c r="F90" s="158" t="str">
        <f>IF(E16="","",E16)</f>
        <v>Vyplň údaj</v>
      </c>
      <c r="G90" s="138"/>
      <c r="H90" s="138"/>
      <c r="I90" s="144" t="s">
        <v>33</v>
      </c>
      <c r="J90" s="160" t="str">
        <f>E22</f>
        <v>Fajfrová Irena</v>
      </c>
      <c r="K90" s="138"/>
      <c r="L90" s="57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58" customFormat="1" ht="10.35" customHeight="1">
      <c r="A91" s="34"/>
      <c r="B91" s="30"/>
      <c r="C91" s="138"/>
      <c r="D91" s="138"/>
      <c r="E91" s="138"/>
      <c r="F91" s="138"/>
      <c r="G91" s="138"/>
      <c r="H91" s="138"/>
      <c r="I91" s="138"/>
      <c r="J91" s="138"/>
      <c r="K91" s="138"/>
      <c r="L91" s="57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58" customFormat="1" ht="29.25" customHeight="1">
      <c r="A92" s="34"/>
      <c r="B92" s="30"/>
      <c r="C92" s="161" t="s">
        <v>92</v>
      </c>
      <c r="D92" s="147"/>
      <c r="E92" s="147"/>
      <c r="F92" s="147"/>
      <c r="G92" s="147"/>
      <c r="H92" s="147"/>
      <c r="I92" s="147"/>
      <c r="J92" s="162" t="s">
        <v>93</v>
      </c>
      <c r="K92" s="147"/>
      <c r="L92" s="57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58" customFormat="1" ht="10.35" customHeight="1">
      <c r="A93" s="34"/>
      <c r="B93" s="30"/>
      <c r="C93" s="138"/>
      <c r="D93" s="138"/>
      <c r="E93" s="138"/>
      <c r="F93" s="138"/>
      <c r="G93" s="138"/>
      <c r="H93" s="138"/>
      <c r="I93" s="138"/>
      <c r="J93" s="138"/>
      <c r="K93" s="138"/>
      <c r="L93" s="57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58" customFormat="1" ht="22.9" customHeight="1">
      <c r="A94" s="34"/>
      <c r="B94" s="30"/>
      <c r="C94" s="163" t="s">
        <v>94</v>
      </c>
      <c r="D94" s="138"/>
      <c r="E94" s="138"/>
      <c r="F94" s="138"/>
      <c r="G94" s="138"/>
      <c r="H94" s="138"/>
      <c r="I94" s="138"/>
      <c r="J94" s="140">
        <f>J122</f>
        <v>0</v>
      </c>
      <c r="K94" s="138"/>
      <c r="L94" s="57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  <c r="AU94" s="49" t="s">
        <v>95</v>
      </c>
    </row>
    <row r="95" spans="1:47" s="82" customFormat="1" ht="24.95" customHeight="1">
      <c r="B95" s="83"/>
      <c r="C95" s="164"/>
      <c r="D95" s="165" t="s">
        <v>96</v>
      </c>
      <c r="E95" s="166"/>
      <c r="F95" s="166"/>
      <c r="G95" s="166"/>
      <c r="H95" s="166"/>
      <c r="I95" s="166"/>
      <c r="J95" s="167">
        <f>J123</f>
        <v>0</v>
      </c>
      <c r="K95" s="164"/>
      <c r="L95" s="83"/>
    </row>
    <row r="96" spans="1:47" s="84" customFormat="1" ht="19.899999999999999" customHeight="1">
      <c r="B96" s="85"/>
      <c r="C96" s="168"/>
      <c r="D96" s="169" t="s">
        <v>97</v>
      </c>
      <c r="E96" s="170"/>
      <c r="F96" s="170"/>
      <c r="G96" s="170"/>
      <c r="H96" s="170"/>
      <c r="I96" s="170"/>
      <c r="J96" s="171">
        <f>J124</f>
        <v>0</v>
      </c>
      <c r="K96" s="168"/>
      <c r="L96" s="85"/>
    </row>
    <row r="97" spans="1:31" s="84" customFormat="1" ht="19.899999999999999" customHeight="1">
      <c r="B97" s="85"/>
      <c r="C97" s="168"/>
      <c r="D97" s="169" t="s">
        <v>98</v>
      </c>
      <c r="E97" s="170"/>
      <c r="F97" s="170"/>
      <c r="G97" s="170"/>
      <c r="H97" s="170"/>
      <c r="I97" s="170"/>
      <c r="J97" s="171">
        <f>J161</f>
        <v>0</v>
      </c>
      <c r="K97" s="168"/>
      <c r="L97" s="85"/>
    </row>
    <row r="98" spans="1:31" s="84" customFormat="1" ht="19.899999999999999" customHeight="1">
      <c r="B98" s="85"/>
      <c r="C98" s="168"/>
      <c r="D98" s="169" t="s">
        <v>99</v>
      </c>
      <c r="E98" s="170"/>
      <c r="F98" s="170"/>
      <c r="G98" s="170"/>
      <c r="H98" s="170"/>
      <c r="I98" s="170"/>
      <c r="J98" s="171">
        <f>J199</f>
        <v>0</v>
      </c>
      <c r="K98" s="168"/>
      <c r="L98" s="85"/>
    </row>
    <row r="99" spans="1:31" s="84" customFormat="1" ht="19.899999999999999" customHeight="1">
      <c r="B99" s="85"/>
      <c r="C99" s="168"/>
      <c r="D99" s="169" t="s">
        <v>100</v>
      </c>
      <c r="E99" s="170"/>
      <c r="F99" s="170"/>
      <c r="G99" s="170"/>
      <c r="H99" s="170"/>
      <c r="I99" s="170"/>
      <c r="J99" s="171">
        <f>J242</f>
        <v>0</v>
      </c>
      <c r="K99" s="168"/>
      <c r="L99" s="85"/>
    </row>
    <row r="100" spans="1:31" s="84" customFormat="1" ht="19.899999999999999" customHeight="1">
      <c r="B100" s="85"/>
      <c r="C100" s="168"/>
      <c r="D100" s="169" t="s">
        <v>101</v>
      </c>
      <c r="E100" s="170"/>
      <c r="F100" s="170"/>
      <c r="G100" s="170"/>
      <c r="H100" s="170"/>
      <c r="I100" s="170"/>
      <c r="J100" s="171">
        <f>J265</f>
        <v>0</v>
      </c>
      <c r="K100" s="168"/>
      <c r="L100" s="85"/>
    </row>
    <row r="101" spans="1:31" s="82" customFormat="1" ht="24.95" customHeight="1">
      <c r="B101" s="83"/>
      <c r="C101" s="164"/>
      <c r="D101" s="165" t="s">
        <v>102</v>
      </c>
      <c r="E101" s="166"/>
      <c r="F101" s="166"/>
      <c r="G101" s="166"/>
      <c r="H101" s="166"/>
      <c r="I101" s="166"/>
      <c r="J101" s="167">
        <f>J268</f>
        <v>0</v>
      </c>
      <c r="K101" s="164"/>
      <c r="L101" s="83"/>
    </row>
    <row r="102" spans="1:31" s="84" customFormat="1" ht="19.899999999999999" customHeight="1">
      <c r="B102" s="85"/>
      <c r="C102" s="168"/>
      <c r="D102" s="169" t="s">
        <v>103</v>
      </c>
      <c r="E102" s="170"/>
      <c r="F102" s="170"/>
      <c r="G102" s="170"/>
      <c r="H102" s="170"/>
      <c r="I102" s="170"/>
      <c r="J102" s="171">
        <f>J269</f>
        <v>0</v>
      </c>
      <c r="K102" s="168"/>
      <c r="L102" s="85"/>
    </row>
    <row r="103" spans="1:31" s="84" customFormat="1" ht="19.899999999999999" customHeight="1">
      <c r="B103" s="85"/>
      <c r="C103" s="168"/>
      <c r="D103" s="169" t="s">
        <v>104</v>
      </c>
      <c r="E103" s="170"/>
      <c r="F103" s="170"/>
      <c r="G103" s="170"/>
      <c r="H103" s="170"/>
      <c r="I103" s="170"/>
      <c r="J103" s="171">
        <f>J274</f>
        <v>0</v>
      </c>
      <c r="K103" s="168"/>
      <c r="L103" s="85"/>
    </row>
    <row r="104" spans="1:31" s="84" customFormat="1" ht="19.899999999999999" customHeight="1">
      <c r="B104" s="85"/>
      <c r="C104" s="168"/>
      <c r="D104" s="169" t="s">
        <v>105</v>
      </c>
      <c r="E104" s="170"/>
      <c r="F104" s="170"/>
      <c r="G104" s="170"/>
      <c r="H104" s="170"/>
      <c r="I104" s="170"/>
      <c r="J104" s="171">
        <f>J277</f>
        <v>0</v>
      </c>
      <c r="K104" s="168"/>
      <c r="L104" s="85"/>
    </row>
    <row r="105" spans="1:31" s="58" customFormat="1" ht="21.95" customHeight="1">
      <c r="A105" s="34"/>
      <c r="B105" s="30"/>
      <c r="C105" s="138"/>
      <c r="D105" s="138"/>
      <c r="E105" s="138"/>
      <c r="F105" s="138"/>
      <c r="G105" s="138"/>
      <c r="H105" s="138"/>
      <c r="I105" s="138"/>
      <c r="J105" s="138"/>
      <c r="K105" s="138"/>
      <c r="L105" s="57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pans="1:31" s="58" customFormat="1" ht="6.95" customHeight="1">
      <c r="A106" s="34"/>
      <c r="B106" s="78"/>
      <c r="C106" s="172"/>
      <c r="D106" s="172"/>
      <c r="E106" s="172"/>
      <c r="F106" s="172"/>
      <c r="G106" s="172"/>
      <c r="H106" s="172"/>
      <c r="I106" s="172"/>
      <c r="J106" s="172"/>
      <c r="K106" s="172"/>
      <c r="L106" s="57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pans="1:31">
      <c r="C107" s="173"/>
      <c r="D107" s="173"/>
      <c r="E107" s="173"/>
      <c r="F107" s="173"/>
      <c r="G107" s="173"/>
      <c r="H107" s="173"/>
      <c r="I107" s="173"/>
      <c r="J107" s="173"/>
      <c r="K107" s="173"/>
    </row>
    <row r="108" spans="1:31">
      <c r="C108" s="173"/>
      <c r="D108" s="173"/>
      <c r="E108" s="173"/>
      <c r="F108" s="173"/>
      <c r="G108" s="173"/>
      <c r="H108" s="173"/>
      <c r="I108" s="173"/>
      <c r="J108" s="173"/>
      <c r="K108" s="173"/>
    </row>
    <row r="109" spans="1:31">
      <c r="C109" s="173"/>
      <c r="D109" s="173"/>
      <c r="E109" s="173"/>
      <c r="F109" s="173"/>
      <c r="G109" s="173"/>
      <c r="H109" s="173"/>
      <c r="I109" s="173"/>
      <c r="J109" s="173"/>
      <c r="K109" s="173"/>
    </row>
    <row r="110" spans="1:31" s="58" customFormat="1" ht="6.95" customHeight="1">
      <c r="A110" s="34"/>
      <c r="B110" s="80"/>
      <c r="C110" s="154"/>
      <c r="D110" s="154"/>
      <c r="E110" s="154"/>
      <c r="F110" s="154"/>
      <c r="G110" s="154"/>
      <c r="H110" s="154"/>
      <c r="I110" s="154"/>
      <c r="J110" s="154"/>
      <c r="K110" s="154"/>
      <c r="L110" s="57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31" s="58" customFormat="1" ht="24.95" customHeight="1">
      <c r="A111" s="34"/>
      <c r="B111" s="30"/>
      <c r="C111" s="155" t="s">
        <v>106</v>
      </c>
      <c r="D111" s="138"/>
      <c r="E111" s="138"/>
      <c r="F111" s="138"/>
      <c r="G111" s="138"/>
      <c r="H111" s="138"/>
      <c r="I111" s="138"/>
      <c r="J111" s="138"/>
      <c r="K111" s="138"/>
      <c r="L111" s="57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31" s="58" customFormat="1" ht="6.95" customHeight="1">
      <c r="A112" s="34"/>
      <c r="B112" s="30"/>
      <c r="C112" s="138"/>
      <c r="D112" s="138"/>
      <c r="E112" s="138"/>
      <c r="F112" s="138"/>
      <c r="G112" s="138"/>
      <c r="H112" s="138"/>
      <c r="I112" s="138"/>
      <c r="J112" s="138"/>
      <c r="K112" s="138"/>
      <c r="L112" s="57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5" s="58" customFormat="1" ht="12" customHeight="1">
      <c r="A113" s="34"/>
      <c r="B113" s="30"/>
      <c r="C113" s="144" t="s">
        <v>16</v>
      </c>
      <c r="D113" s="138"/>
      <c r="E113" s="138"/>
      <c r="F113" s="138"/>
      <c r="G113" s="138"/>
      <c r="H113" s="138"/>
      <c r="I113" s="138"/>
      <c r="J113" s="138"/>
      <c r="K113" s="138"/>
      <c r="L113" s="57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5" s="58" customFormat="1" ht="16.5" customHeight="1">
      <c r="A114" s="34"/>
      <c r="B114" s="30"/>
      <c r="C114" s="138"/>
      <c r="D114" s="138"/>
      <c r="E114" s="156" t="str">
        <f>E7</f>
        <v>SO 01 Oprava chodníku ul.Hranická</v>
      </c>
      <c r="F114" s="157"/>
      <c r="G114" s="157"/>
      <c r="H114" s="157"/>
      <c r="I114" s="138"/>
      <c r="J114" s="138"/>
      <c r="K114" s="138"/>
      <c r="L114" s="57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5" s="58" customFormat="1" ht="6.95" customHeight="1">
      <c r="A115" s="34"/>
      <c r="B115" s="30"/>
      <c r="C115" s="138"/>
      <c r="D115" s="138"/>
      <c r="E115" s="138"/>
      <c r="F115" s="138"/>
      <c r="G115" s="138"/>
      <c r="H115" s="138"/>
      <c r="I115" s="138"/>
      <c r="J115" s="138"/>
      <c r="K115" s="138"/>
      <c r="L115" s="57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5" s="58" customFormat="1" ht="12" customHeight="1">
      <c r="A116" s="34"/>
      <c r="B116" s="30"/>
      <c r="C116" s="144" t="s">
        <v>20</v>
      </c>
      <c r="D116" s="138"/>
      <c r="E116" s="138"/>
      <c r="F116" s="158" t="str">
        <f>F10</f>
        <v>Valašské Meziříčí</v>
      </c>
      <c r="G116" s="138"/>
      <c r="H116" s="138"/>
      <c r="I116" s="144" t="s">
        <v>22</v>
      </c>
      <c r="J116" s="159" t="str">
        <f>IF(J10="","",J10)</f>
        <v>3. 2. 2026</v>
      </c>
      <c r="K116" s="138"/>
      <c r="L116" s="57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5" s="58" customFormat="1" ht="6.95" customHeight="1">
      <c r="A117" s="34"/>
      <c r="B117" s="30"/>
      <c r="C117" s="138"/>
      <c r="D117" s="138"/>
      <c r="E117" s="138"/>
      <c r="F117" s="138"/>
      <c r="G117" s="138"/>
      <c r="H117" s="138"/>
      <c r="I117" s="138"/>
      <c r="J117" s="138"/>
      <c r="K117" s="138"/>
      <c r="L117" s="57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5" s="58" customFormat="1" ht="15.2" customHeight="1">
      <c r="A118" s="34"/>
      <c r="B118" s="30"/>
      <c r="C118" s="144" t="s">
        <v>24</v>
      </c>
      <c r="D118" s="138"/>
      <c r="E118" s="138"/>
      <c r="F118" s="158" t="str">
        <f>E13</f>
        <v>Město Valašské Meziříčí</v>
      </c>
      <c r="G118" s="138"/>
      <c r="H118" s="138"/>
      <c r="I118" s="144" t="s">
        <v>30</v>
      </c>
      <c r="J118" s="160" t="str">
        <f>E19</f>
        <v/>
      </c>
      <c r="K118" s="138"/>
      <c r="L118" s="57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65" s="58" customFormat="1" ht="15.2" customHeight="1">
      <c r="A119" s="34"/>
      <c r="B119" s="30"/>
      <c r="C119" s="144" t="s">
        <v>28</v>
      </c>
      <c r="D119" s="138"/>
      <c r="E119" s="138"/>
      <c r="F119" s="158" t="str">
        <f>IF(E16="","",E16)</f>
        <v>Vyplň údaj</v>
      </c>
      <c r="G119" s="138"/>
      <c r="H119" s="138"/>
      <c r="I119" s="144" t="s">
        <v>33</v>
      </c>
      <c r="J119" s="160" t="str">
        <f>E22</f>
        <v>Fajfrová Irena</v>
      </c>
      <c r="K119" s="138"/>
      <c r="L119" s="57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65" s="58" customFormat="1" ht="10.35" customHeight="1">
      <c r="A120" s="34"/>
      <c r="B120" s="30"/>
      <c r="C120" s="138"/>
      <c r="D120" s="138"/>
      <c r="E120" s="138"/>
      <c r="F120" s="138"/>
      <c r="G120" s="138"/>
      <c r="H120" s="138"/>
      <c r="I120" s="138"/>
      <c r="J120" s="138"/>
      <c r="K120" s="138"/>
      <c r="L120" s="57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pans="1:65" s="92" customFormat="1" ht="29.25" customHeight="1">
      <c r="A121" s="86"/>
      <c r="B121" s="87"/>
      <c r="C121" s="174" t="s">
        <v>107</v>
      </c>
      <c r="D121" s="175" t="s">
        <v>61</v>
      </c>
      <c r="E121" s="175" t="s">
        <v>57</v>
      </c>
      <c r="F121" s="175" t="s">
        <v>58</v>
      </c>
      <c r="G121" s="175" t="s">
        <v>108</v>
      </c>
      <c r="H121" s="175" t="s">
        <v>109</v>
      </c>
      <c r="I121" s="175" t="s">
        <v>110</v>
      </c>
      <c r="J121" s="175" t="s">
        <v>93</v>
      </c>
      <c r="K121" s="176" t="s">
        <v>111</v>
      </c>
      <c r="L121" s="88"/>
      <c r="M121" s="89" t="s">
        <v>1</v>
      </c>
      <c r="N121" s="90" t="s">
        <v>40</v>
      </c>
      <c r="O121" s="90" t="s">
        <v>112</v>
      </c>
      <c r="P121" s="90" t="s">
        <v>113</v>
      </c>
      <c r="Q121" s="90" t="s">
        <v>114</v>
      </c>
      <c r="R121" s="90" t="s">
        <v>115</v>
      </c>
      <c r="S121" s="90" t="s">
        <v>116</v>
      </c>
      <c r="T121" s="91" t="s">
        <v>117</v>
      </c>
      <c r="U121" s="86"/>
      <c r="V121" s="86"/>
      <c r="W121" s="86"/>
      <c r="X121" s="86"/>
      <c r="Y121" s="86"/>
      <c r="Z121" s="86"/>
      <c r="AA121" s="86"/>
      <c r="AB121" s="86"/>
      <c r="AC121" s="86"/>
      <c r="AD121" s="86"/>
      <c r="AE121" s="86"/>
    </row>
    <row r="122" spans="1:65" s="58" customFormat="1" ht="22.9" customHeight="1">
      <c r="A122" s="34"/>
      <c r="B122" s="30"/>
      <c r="C122" s="177" t="s">
        <v>118</v>
      </c>
      <c r="D122" s="138"/>
      <c r="E122" s="138"/>
      <c r="F122" s="138"/>
      <c r="G122" s="138"/>
      <c r="H122" s="138"/>
      <c r="I122" s="138"/>
      <c r="J122" s="178">
        <f>BK122</f>
        <v>0</v>
      </c>
      <c r="K122" s="138"/>
      <c r="L122" s="30"/>
      <c r="M122" s="94"/>
      <c r="N122" s="95"/>
      <c r="O122" s="69"/>
      <c r="P122" s="96">
        <f>P123+P268</f>
        <v>0</v>
      </c>
      <c r="Q122" s="69"/>
      <c r="R122" s="96">
        <f>R123+R268</f>
        <v>122.2509895</v>
      </c>
      <c r="S122" s="69"/>
      <c r="T122" s="97">
        <f>T123+T268</f>
        <v>53.213999999999999</v>
      </c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T122" s="49" t="s">
        <v>75</v>
      </c>
      <c r="AU122" s="49" t="s">
        <v>95</v>
      </c>
      <c r="BK122" s="98">
        <f>BK123+BK268</f>
        <v>0</v>
      </c>
    </row>
    <row r="123" spans="1:65" s="31" customFormat="1" ht="25.9" customHeight="1">
      <c r="B123" s="99"/>
      <c r="C123" s="179"/>
      <c r="D123" s="180" t="s">
        <v>75</v>
      </c>
      <c r="E123" s="181" t="s">
        <v>119</v>
      </c>
      <c r="F123" s="181" t="s">
        <v>120</v>
      </c>
      <c r="G123" s="179"/>
      <c r="H123" s="179"/>
      <c r="I123" s="179"/>
      <c r="J123" s="182">
        <f>BK123</f>
        <v>0</v>
      </c>
      <c r="K123" s="179"/>
      <c r="L123" s="99"/>
      <c r="M123" s="101"/>
      <c r="N123" s="102"/>
      <c r="O123" s="102"/>
      <c r="P123" s="103">
        <f>P124+P161+P199+P242+P265</f>
        <v>0</v>
      </c>
      <c r="Q123" s="102"/>
      <c r="R123" s="103">
        <f>R124+R161+R199+R242+R265</f>
        <v>122.2509895</v>
      </c>
      <c r="S123" s="102"/>
      <c r="T123" s="104">
        <f>T124+T161+T199+T242+T265</f>
        <v>53.213999999999999</v>
      </c>
      <c r="AR123" s="100" t="s">
        <v>81</v>
      </c>
      <c r="AT123" s="105" t="s">
        <v>75</v>
      </c>
      <c r="AU123" s="105" t="s">
        <v>76</v>
      </c>
      <c r="AY123" s="100" t="s">
        <v>121</v>
      </c>
      <c r="BK123" s="106">
        <f>BK124+BK161+BK199+BK242+BK265</f>
        <v>0</v>
      </c>
    </row>
    <row r="124" spans="1:65" s="31" customFormat="1" ht="22.9" customHeight="1">
      <c r="B124" s="99"/>
      <c r="C124" s="179"/>
      <c r="D124" s="180" t="s">
        <v>75</v>
      </c>
      <c r="E124" s="183" t="s">
        <v>81</v>
      </c>
      <c r="F124" s="183" t="s">
        <v>122</v>
      </c>
      <c r="G124" s="179"/>
      <c r="H124" s="179"/>
      <c r="I124" s="179"/>
      <c r="J124" s="184">
        <f>BK124</f>
        <v>0</v>
      </c>
      <c r="K124" s="179"/>
      <c r="L124" s="99"/>
      <c r="M124" s="101"/>
      <c r="N124" s="102"/>
      <c r="O124" s="102"/>
      <c r="P124" s="103">
        <f>SUM(P125:P160)</f>
        <v>0</v>
      </c>
      <c r="Q124" s="102"/>
      <c r="R124" s="103">
        <f>SUM(R125:R160)</f>
        <v>2.5579999999999999E-2</v>
      </c>
      <c r="S124" s="102"/>
      <c r="T124" s="104">
        <f>SUM(T125:T160)</f>
        <v>53.213999999999999</v>
      </c>
      <c r="AR124" s="100" t="s">
        <v>81</v>
      </c>
      <c r="AT124" s="105" t="s">
        <v>75</v>
      </c>
      <c r="AU124" s="105" t="s">
        <v>81</v>
      </c>
      <c r="AY124" s="100" t="s">
        <v>121</v>
      </c>
      <c r="BK124" s="106">
        <f>SUM(BK125:BK160)</f>
        <v>0</v>
      </c>
    </row>
    <row r="125" spans="1:65" s="58" customFormat="1" ht="24.2" customHeight="1">
      <c r="A125" s="34"/>
      <c r="B125" s="30"/>
      <c r="C125" s="185" t="s">
        <v>81</v>
      </c>
      <c r="D125" s="185" t="s">
        <v>123</v>
      </c>
      <c r="E125" s="186" t="s">
        <v>124</v>
      </c>
      <c r="F125" s="187" t="s">
        <v>125</v>
      </c>
      <c r="G125" s="188" t="s">
        <v>126</v>
      </c>
      <c r="H125" s="189">
        <v>128</v>
      </c>
      <c r="I125" s="32"/>
      <c r="J125" s="208">
        <f>ROUND(I125*H125,2)</f>
        <v>0</v>
      </c>
      <c r="K125" s="187" t="s">
        <v>127</v>
      </c>
      <c r="L125" s="30"/>
      <c r="M125" s="33" t="s">
        <v>1</v>
      </c>
      <c r="N125" s="107" t="s">
        <v>41</v>
      </c>
      <c r="O125" s="108"/>
      <c r="P125" s="109">
        <f>O125*H125</f>
        <v>0</v>
      </c>
      <c r="Q125" s="109">
        <v>0</v>
      </c>
      <c r="R125" s="109">
        <f>Q125*H125</f>
        <v>0</v>
      </c>
      <c r="S125" s="109">
        <v>9.8000000000000004E-2</v>
      </c>
      <c r="T125" s="110">
        <f>S125*H125</f>
        <v>12.544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111" t="s">
        <v>128</v>
      </c>
      <c r="AT125" s="111" t="s">
        <v>123</v>
      </c>
      <c r="AU125" s="111" t="s">
        <v>85</v>
      </c>
      <c r="AY125" s="49" t="s">
        <v>121</v>
      </c>
      <c r="BE125" s="112">
        <f>IF(N125="základní",J125,0)</f>
        <v>0</v>
      </c>
      <c r="BF125" s="112">
        <f>IF(N125="snížená",J125,0)</f>
        <v>0</v>
      </c>
      <c r="BG125" s="112">
        <f>IF(N125="zákl. přenesená",J125,0)</f>
        <v>0</v>
      </c>
      <c r="BH125" s="112">
        <f>IF(N125="sníž. přenesená",J125,0)</f>
        <v>0</v>
      </c>
      <c r="BI125" s="112">
        <f>IF(N125="nulová",J125,0)</f>
        <v>0</v>
      </c>
      <c r="BJ125" s="49" t="s">
        <v>81</v>
      </c>
      <c r="BK125" s="112">
        <f>ROUND(I125*H125,2)</f>
        <v>0</v>
      </c>
      <c r="BL125" s="49" t="s">
        <v>128</v>
      </c>
      <c r="BM125" s="111" t="s">
        <v>129</v>
      </c>
    </row>
    <row r="126" spans="1:65" s="58" customFormat="1" ht="39">
      <c r="A126" s="34"/>
      <c r="B126" s="30"/>
      <c r="C126" s="138"/>
      <c r="D126" s="190" t="s">
        <v>130</v>
      </c>
      <c r="E126" s="138"/>
      <c r="F126" s="191" t="s">
        <v>131</v>
      </c>
      <c r="G126" s="138"/>
      <c r="H126" s="138"/>
      <c r="I126" s="34"/>
      <c r="J126" s="138"/>
      <c r="K126" s="138"/>
      <c r="L126" s="30"/>
      <c r="M126" s="113"/>
      <c r="N126" s="114"/>
      <c r="O126" s="108"/>
      <c r="P126" s="108"/>
      <c r="Q126" s="108"/>
      <c r="R126" s="108"/>
      <c r="S126" s="108"/>
      <c r="T126" s="115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T126" s="49" t="s">
        <v>130</v>
      </c>
      <c r="AU126" s="49" t="s">
        <v>85</v>
      </c>
    </row>
    <row r="127" spans="1:65" s="35" customFormat="1">
      <c r="B127" s="116"/>
      <c r="C127" s="192"/>
      <c r="D127" s="190" t="s">
        <v>132</v>
      </c>
      <c r="E127" s="193" t="s">
        <v>1</v>
      </c>
      <c r="F127" s="194" t="s">
        <v>133</v>
      </c>
      <c r="G127" s="192"/>
      <c r="H127" s="193" t="s">
        <v>1</v>
      </c>
      <c r="J127" s="192"/>
      <c r="K127" s="192"/>
      <c r="L127" s="116"/>
      <c r="M127" s="118"/>
      <c r="N127" s="119"/>
      <c r="O127" s="119"/>
      <c r="P127" s="119"/>
      <c r="Q127" s="119"/>
      <c r="R127" s="119"/>
      <c r="S127" s="119"/>
      <c r="T127" s="120"/>
      <c r="AT127" s="117" t="s">
        <v>132</v>
      </c>
      <c r="AU127" s="117" t="s">
        <v>85</v>
      </c>
      <c r="AV127" s="35" t="s">
        <v>81</v>
      </c>
      <c r="AW127" s="35" t="s">
        <v>32</v>
      </c>
      <c r="AX127" s="35" t="s">
        <v>76</v>
      </c>
      <c r="AY127" s="117" t="s">
        <v>121</v>
      </c>
    </row>
    <row r="128" spans="1:65" s="36" customFormat="1">
      <c r="B128" s="121"/>
      <c r="C128" s="195"/>
      <c r="D128" s="190" t="s">
        <v>132</v>
      </c>
      <c r="E128" s="196" t="s">
        <v>1</v>
      </c>
      <c r="F128" s="197" t="s">
        <v>134</v>
      </c>
      <c r="G128" s="195"/>
      <c r="H128" s="198">
        <v>128</v>
      </c>
      <c r="J128" s="195"/>
      <c r="K128" s="195"/>
      <c r="L128" s="121"/>
      <c r="M128" s="123"/>
      <c r="N128" s="124"/>
      <c r="O128" s="124"/>
      <c r="P128" s="124"/>
      <c r="Q128" s="124"/>
      <c r="R128" s="124"/>
      <c r="S128" s="124"/>
      <c r="T128" s="125"/>
      <c r="AT128" s="122" t="s">
        <v>132</v>
      </c>
      <c r="AU128" s="122" t="s">
        <v>85</v>
      </c>
      <c r="AV128" s="36" t="s">
        <v>85</v>
      </c>
      <c r="AW128" s="36" t="s">
        <v>32</v>
      </c>
      <c r="AX128" s="36" t="s">
        <v>81</v>
      </c>
      <c r="AY128" s="122" t="s">
        <v>121</v>
      </c>
    </row>
    <row r="129" spans="1:65" s="58" customFormat="1" ht="33" customHeight="1">
      <c r="A129" s="34"/>
      <c r="B129" s="30"/>
      <c r="C129" s="185" t="s">
        <v>85</v>
      </c>
      <c r="D129" s="185" t="s">
        <v>123</v>
      </c>
      <c r="E129" s="186" t="s">
        <v>135</v>
      </c>
      <c r="F129" s="187" t="s">
        <v>136</v>
      </c>
      <c r="G129" s="188" t="s">
        <v>126</v>
      </c>
      <c r="H129" s="189">
        <v>95</v>
      </c>
      <c r="I129" s="32"/>
      <c r="J129" s="208">
        <f>ROUND(I129*H129,2)</f>
        <v>0</v>
      </c>
      <c r="K129" s="187" t="s">
        <v>127</v>
      </c>
      <c r="L129" s="30"/>
      <c r="M129" s="33" t="s">
        <v>1</v>
      </c>
      <c r="N129" s="107" t="s">
        <v>41</v>
      </c>
      <c r="O129" s="108"/>
      <c r="P129" s="109">
        <f>O129*H129</f>
        <v>0</v>
      </c>
      <c r="Q129" s="109">
        <v>0</v>
      </c>
      <c r="R129" s="109">
        <f>Q129*H129</f>
        <v>0</v>
      </c>
      <c r="S129" s="109">
        <v>0.28999999999999998</v>
      </c>
      <c r="T129" s="110">
        <f>S129*H129</f>
        <v>27.55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111" t="s">
        <v>128</v>
      </c>
      <c r="AT129" s="111" t="s">
        <v>123</v>
      </c>
      <c r="AU129" s="111" t="s">
        <v>85</v>
      </c>
      <c r="AY129" s="49" t="s">
        <v>121</v>
      </c>
      <c r="BE129" s="112">
        <f>IF(N129="základní",J129,0)</f>
        <v>0</v>
      </c>
      <c r="BF129" s="112">
        <f>IF(N129="snížená",J129,0)</f>
        <v>0</v>
      </c>
      <c r="BG129" s="112">
        <f>IF(N129="zákl. přenesená",J129,0)</f>
        <v>0</v>
      </c>
      <c r="BH129" s="112">
        <f>IF(N129="sníž. přenesená",J129,0)</f>
        <v>0</v>
      </c>
      <c r="BI129" s="112">
        <f>IF(N129="nulová",J129,0)</f>
        <v>0</v>
      </c>
      <c r="BJ129" s="49" t="s">
        <v>81</v>
      </c>
      <c r="BK129" s="112">
        <f>ROUND(I129*H129,2)</f>
        <v>0</v>
      </c>
      <c r="BL129" s="49" t="s">
        <v>128</v>
      </c>
      <c r="BM129" s="111" t="s">
        <v>137</v>
      </c>
    </row>
    <row r="130" spans="1:65" s="58" customFormat="1" ht="39">
      <c r="A130" s="34"/>
      <c r="B130" s="30"/>
      <c r="C130" s="138"/>
      <c r="D130" s="190" t="s">
        <v>130</v>
      </c>
      <c r="E130" s="138"/>
      <c r="F130" s="191" t="s">
        <v>138</v>
      </c>
      <c r="G130" s="138"/>
      <c r="H130" s="138"/>
      <c r="I130" s="34"/>
      <c r="J130" s="138"/>
      <c r="K130" s="138"/>
      <c r="L130" s="30"/>
      <c r="M130" s="113"/>
      <c r="N130" s="114"/>
      <c r="O130" s="108"/>
      <c r="P130" s="108"/>
      <c r="Q130" s="108"/>
      <c r="R130" s="108"/>
      <c r="S130" s="108"/>
      <c r="T130" s="115"/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T130" s="49" t="s">
        <v>130</v>
      </c>
      <c r="AU130" s="49" t="s">
        <v>85</v>
      </c>
    </row>
    <row r="131" spans="1:65" s="58" customFormat="1" ht="16.5" customHeight="1">
      <c r="A131" s="34"/>
      <c r="B131" s="30"/>
      <c r="C131" s="185" t="s">
        <v>139</v>
      </c>
      <c r="D131" s="185" t="s">
        <v>123</v>
      </c>
      <c r="E131" s="186" t="s">
        <v>140</v>
      </c>
      <c r="F131" s="187" t="s">
        <v>141</v>
      </c>
      <c r="G131" s="188" t="s">
        <v>142</v>
      </c>
      <c r="H131" s="189">
        <v>64</v>
      </c>
      <c r="I131" s="32"/>
      <c r="J131" s="208">
        <f>ROUND(I131*H131,2)</f>
        <v>0</v>
      </c>
      <c r="K131" s="187" t="s">
        <v>127</v>
      </c>
      <c r="L131" s="30"/>
      <c r="M131" s="33" t="s">
        <v>1</v>
      </c>
      <c r="N131" s="107" t="s">
        <v>41</v>
      </c>
      <c r="O131" s="108"/>
      <c r="P131" s="109">
        <f>O131*H131</f>
        <v>0</v>
      </c>
      <c r="Q131" s="109">
        <v>0</v>
      </c>
      <c r="R131" s="109">
        <f>Q131*H131</f>
        <v>0</v>
      </c>
      <c r="S131" s="109">
        <v>0.20499999999999999</v>
      </c>
      <c r="T131" s="110">
        <f>S131*H131</f>
        <v>13.12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111" t="s">
        <v>128</v>
      </c>
      <c r="AT131" s="111" t="s">
        <v>123</v>
      </c>
      <c r="AU131" s="111" t="s">
        <v>85</v>
      </c>
      <c r="AY131" s="49" t="s">
        <v>121</v>
      </c>
      <c r="BE131" s="112">
        <f>IF(N131="základní",J131,0)</f>
        <v>0</v>
      </c>
      <c r="BF131" s="112">
        <f>IF(N131="snížená",J131,0)</f>
        <v>0</v>
      </c>
      <c r="BG131" s="112">
        <f>IF(N131="zákl. přenesená",J131,0)</f>
        <v>0</v>
      </c>
      <c r="BH131" s="112">
        <f>IF(N131="sníž. přenesená",J131,0)</f>
        <v>0</v>
      </c>
      <c r="BI131" s="112">
        <f>IF(N131="nulová",J131,0)</f>
        <v>0</v>
      </c>
      <c r="BJ131" s="49" t="s">
        <v>81</v>
      </c>
      <c r="BK131" s="112">
        <f>ROUND(I131*H131,2)</f>
        <v>0</v>
      </c>
      <c r="BL131" s="49" t="s">
        <v>128</v>
      </c>
      <c r="BM131" s="111" t="s">
        <v>143</v>
      </c>
    </row>
    <row r="132" spans="1:65" s="58" customFormat="1" ht="29.25">
      <c r="A132" s="34"/>
      <c r="B132" s="30"/>
      <c r="C132" s="138"/>
      <c r="D132" s="190" t="s">
        <v>130</v>
      </c>
      <c r="E132" s="138"/>
      <c r="F132" s="191" t="s">
        <v>144</v>
      </c>
      <c r="G132" s="138"/>
      <c r="H132" s="138"/>
      <c r="I132" s="34"/>
      <c r="J132" s="138"/>
      <c r="K132" s="138"/>
      <c r="L132" s="30"/>
      <c r="M132" s="113"/>
      <c r="N132" s="114"/>
      <c r="O132" s="108"/>
      <c r="P132" s="108"/>
      <c r="Q132" s="108"/>
      <c r="R132" s="108"/>
      <c r="S132" s="108"/>
      <c r="T132" s="115"/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T132" s="49" t="s">
        <v>130</v>
      </c>
      <c r="AU132" s="49" t="s">
        <v>85</v>
      </c>
    </row>
    <row r="133" spans="1:65" s="58" customFormat="1" ht="24.2" customHeight="1">
      <c r="A133" s="34"/>
      <c r="B133" s="30"/>
      <c r="C133" s="185" t="s">
        <v>128</v>
      </c>
      <c r="D133" s="185" t="s">
        <v>123</v>
      </c>
      <c r="E133" s="186" t="s">
        <v>145</v>
      </c>
      <c r="F133" s="187" t="s">
        <v>146</v>
      </c>
      <c r="G133" s="188" t="s">
        <v>142</v>
      </c>
      <c r="H133" s="189">
        <v>60</v>
      </c>
      <c r="I133" s="32"/>
      <c r="J133" s="208">
        <f>ROUND(I133*H133,2)</f>
        <v>0</v>
      </c>
      <c r="K133" s="187" t="s">
        <v>127</v>
      </c>
      <c r="L133" s="30"/>
      <c r="M133" s="33" t="s">
        <v>1</v>
      </c>
      <c r="N133" s="107" t="s">
        <v>41</v>
      </c>
      <c r="O133" s="108"/>
      <c r="P133" s="109">
        <f>O133*H133</f>
        <v>0</v>
      </c>
      <c r="Q133" s="109">
        <v>4.2000000000000002E-4</v>
      </c>
      <c r="R133" s="109">
        <f>Q133*H133</f>
        <v>2.52E-2</v>
      </c>
      <c r="S133" s="109">
        <v>0</v>
      </c>
      <c r="T133" s="110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111" t="s">
        <v>128</v>
      </c>
      <c r="AT133" s="111" t="s">
        <v>123</v>
      </c>
      <c r="AU133" s="111" t="s">
        <v>85</v>
      </c>
      <c r="AY133" s="49" t="s">
        <v>121</v>
      </c>
      <c r="BE133" s="112">
        <f>IF(N133="základní",J133,0)</f>
        <v>0</v>
      </c>
      <c r="BF133" s="112">
        <f>IF(N133="snížená",J133,0)</f>
        <v>0</v>
      </c>
      <c r="BG133" s="112">
        <f>IF(N133="zákl. přenesená",J133,0)</f>
        <v>0</v>
      </c>
      <c r="BH133" s="112">
        <f>IF(N133="sníž. přenesená",J133,0)</f>
        <v>0</v>
      </c>
      <c r="BI133" s="112">
        <f>IF(N133="nulová",J133,0)</f>
        <v>0</v>
      </c>
      <c r="BJ133" s="49" t="s">
        <v>81</v>
      </c>
      <c r="BK133" s="112">
        <f>ROUND(I133*H133,2)</f>
        <v>0</v>
      </c>
      <c r="BL133" s="49" t="s">
        <v>128</v>
      </c>
      <c r="BM133" s="111" t="s">
        <v>147</v>
      </c>
    </row>
    <row r="134" spans="1:65" s="58" customFormat="1" ht="29.25">
      <c r="A134" s="34"/>
      <c r="B134" s="30"/>
      <c r="C134" s="138"/>
      <c r="D134" s="190" t="s">
        <v>130</v>
      </c>
      <c r="E134" s="138"/>
      <c r="F134" s="191" t="s">
        <v>148</v>
      </c>
      <c r="G134" s="138"/>
      <c r="H134" s="138"/>
      <c r="I134" s="34"/>
      <c r="J134" s="138"/>
      <c r="K134" s="138"/>
      <c r="L134" s="30"/>
      <c r="M134" s="113"/>
      <c r="N134" s="114"/>
      <c r="O134" s="108"/>
      <c r="P134" s="108"/>
      <c r="Q134" s="108"/>
      <c r="R134" s="108"/>
      <c r="S134" s="108"/>
      <c r="T134" s="115"/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T134" s="49" t="s">
        <v>130</v>
      </c>
      <c r="AU134" s="49" t="s">
        <v>85</v>
      </c>
    </row>
    <row r="135" spans="1:65" s="58" customFormat="1" ht="24.2" customHeight="1">
      <c r="A135" s="34"/>
      <c r="B135" s="30"/>
      <c r="C135" s="185" t="s">
        <v>149</v>
      </c>
      <c r="D135" s="185" t="s">
        <v>123</v>
      </c>
      <c r="E135" s="186" t="s">
        <v>150</v>
      </c>
      <c r="F135" s="187" t="s">
        <v>151</v>
      </c>
      <c r="G135" s="188" t="s">
        <v>142</v>
      </c>
      <c r="H135" s="189">
        <v>60</v>
      </c>
      <c r="I135" s="32"/>
      <c r="J135" s="208">
        <f>ROUND(I135*H135,2)</f>
        <v>0</v>
      </c>
      <c r="K135" s="187" t="s">
        <v>127</v>
      </c>
      <c r="L135" s="30"/>
      <c r="M135" s="33" t="s">
        <v>1</v>
      </c>
      <c r="N135" s="107" t="s">
        <v>41</v>
      </c>
      <c r="O135" s="108"/>
      <c r="P135" s="109">
        <f>O135*H135</f>
        <v>0</v>
      </c>
      <c r="Q135" s="109">
        <v>0</v>
      </c>
      <c r="R135" s="109">
        <f>Q135*H135</f>
        <v>0</v>
      </c>
      <c r="S135" s="109">
        <v>0</v>
      </c>
      <c r="T135" s="110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111" t="s">
        <v>128</v>
      </c>
      <c r="AT135" s="111" t="s">
        <v>123</v>
      </c>
      <c r="AU135" s="111" t="s">
        <v>85</v>
      </c>
      <c r="AY135" s="49" t="s">
        <v>121</v>
      </c>
      <c r="BE135" s="112">
        <f>IF(N135="základní",J135,0)</f>
        <v>0</v>
      </c>
      <c r="BF135" s="112">
        <f>IF(N135="snížená",J135,0)</f>
        <v>0</v>
      </c>
      <c r="BG135" s="112">
        <f>IF(N135="zákl. přenesená",J135,0)</f>
        <v>0</v>
      </c>
      <c r="BH135" s="112">
        <f>IF(N135="sníž. přenesená",J135,0)</f>
        <v>0</v>
      </c>
      <c r="BI135" s="112">
        <f>IF(N135="nulová",J135,0)</f>
        <v>0</v>
      </c>
      <c r="BJ135" s="49" t="s">
        <v>81</v>
      </c>
      <c r="BK135" s="112">
        <f>ROUND(I135*H135,2)</f>
        <v>0</v>
      </c>
      <c r="BL135" s="49" t="s">
        <v>128</v>
      </c>
      <c r="BM135" s="111" t="s">
        <v>152</v>
      </c>
    </row>
    <row r="136" spans="1:65" s="58" customFormat="1" ht="29.25">
      <c r="A136" s="34"/>
      <c r="B136" s="30"/>
      <c r="C136" s="138"/>
      <c r="D136" s="190" t="s">
        <v>130</v>
      </c>
      <c r="E136" s="138"/>
      <c r="F136" s="191" t="s">
        <v>153</v>
      </c>
      <c r="G136" s="138"/>
      <c r="H136" s="138"/>
      <c r="I136" s="34"/>
      <c r="J136" s="138"/>
      <c r="K136" s="138"/>
      <c r="L136" s="30"/>
      <c r="M136" s="113"/>
      <c r="N136" s="114"/>
      <c r="O136" s="108"/>
      <c r="P136" s="108"/>
      <c r="Q136" s="108"/>
      <c r="R136" s="108"/>
      <c r="S136" s="108"/>
      <c r="T136" s="115"/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T136" s="49" t="s">
        <v>130</v>
      </c>
      <c r="AU136" s="49" t="s">
        <v>85</v>
      </c>
    </row>
    <row r="137" spans="1:65" s="58" customFormat="1" ht="37.9" customHeight="1">
      <c r="A137" s="34"/>
      <c r="B137" s="30"/>
      <c r="C137" s="185" t="s">
        <v>154</v>
      </c>
      <c r="D137" s="185" t="s">
        <v>123</v>
      </c>
      <c r="E137" s="186" t="s">
        <v>155</v>
      </c>
      <c r="F137" s="187" t="s">
        <v>156</v>
      </c>
      <c r="G137" s="188" t="s">
        <v>157</v>
      </c>
      <c r="H137" s="189">
        <v>3.8</v>
      </c>
      <c r="I137" s="32"/>
      <c r="J137" s="208">
        <f>ROUND(I137*H137,2)</f>
        <v>0</v>
      </c>
      <c r="K137" s="187" t="s">
        <v>127</v>
      </c>
      <c r="L137" s="30"/>
      <c r="M137" s="33" t="s">
        <v>1</v>
      </c>
      <c r="N137" s="107" t="s">
        <v>41</v>
      </c>
      <c r="O137" s="108"/>
      <c r="P137" s="109">
        <f>O137*H137</f>
        <v>0</v>
      </c>
      <c r="Q137" s="109">
        <v>0</v>
      </c>
      <c r="R137" s="109">
        <f>Q137*H137</f>
        <v>0</v>
      </c>
      <c r="S137" s="109">
        <v>0</v>
      </c>
      <c r="T137" s="110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111" t="s">
        <v>128</v>
      </c>
      <c r="AT137" s="111" t="s">
        <v>123</v>
      </c>
      <c r="AU137" s="111" t="s">
        <v>85</v>
      </c>
      <c r="AY137" s="49" t="s">
        <v>121</v>
      </c>
      <c r="BE137" s="112">
        <f>IF(N137="základní",J137,0)</f>
        <v>0</v>
      </c>
      <c r="BF137" s="112">
        <f>IF(N137="snížená",J137,0)</f>
        <v>0</v>
      </c>
      <c r="BG137" s="112">
        <f>IF(N137="zákl. přenesená",J137,0)</f>
        <v>0</v>
      </c>
      <c r="BH137" s="112">
        <f>IF(N137="sníž. přenesená",J137,0)</f>
        <v>0</v>
      </c>
      <c r="BI137" s="112">
        <f>IF(N137="nulová",J137,0)</f>
        <v>0</v>
      </c>
      <c r="BJ137" s="49" t="s">
        <v>81</v>
      </c>
      <c r="BK137" s="112">
        <f>ROUND(I137*H137,2)</f>
        <v>0</v>
      </c>
      <c r="BL137" s="49" t="s">
        <v>128</v>
      </c>
      <c r="BM137" s="111" t="s">
        <v>158</v>
      </c>
    </row>
    <row r="138" spans="1:65" s="58" customFormat="1" ht="39">
      <c r="A138" s="34"/>
      <c r="B138" s="30"/>
      <c r="C138" s="138"/>
      <c r="D138" s="190" t="s">
        <v>130</v>
      </c>
      <c r="E138" s="138"/>
      <c r="F138" s="191" t="s">
        <v>159</v>
      </c>
      <c r="G138" s="138"/>
      <c r="H138" s="138"/>
      <c r="I138" s="34"/>
      <c r="J138" s="138"/>
      <c r="K138" s="138"/>
      <c r="L138" s="30"/>
      <c r="M138" s="113"/>
      <c r="N138" s="114"/>
      <c r="O138" s="108"/>
      <c r="P138" s="108"/>
      <c r="Q138" s="108"/>
      <c r="R138" s="108"/>
      <c r="S138" s="108"/>
      <c r="T138" s="115"/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T138" s="49" t="s">
        <v>130</v>
      </c>
      <c r="AU138" s="49" t="s">
        <v>85</v>
      </c>
    </row>
    <row r="139" spans="1:65" s="35" customFormat="1">
      <c r="B139" s="116"/>
      <c r="C139" s="192"/>
      <c r="D139" s="190" t="s">
        <v>132</v>
      </c>
      <c r="E139" s="193" t="s">
        <v>1</v>
      </c>
      <c r="F139" s="194" t="s">
        <v>160</v>
      </c>
      <c r="G139" s="192"/>
      <c r="H139" s="193" t="s">
        <v>1</v>
      </c>
      <c r="J139" s="192"/>
      <c r="K139" s="192"/>
      <c r="L139" s="116"/>
      <c r="M139" s="118"/>
      <c r="N139" s="119"/>
      <c r="O139" s="119"/>
      <c r="P139" s="119"/>
      <c r="Q139" s="119"/>
      <c r="R139" s="119"/>
      <c r="S139" s="119"/>
      <c r="T139" s="120"/>
      <c r="AT139" s="117" t="s">
        <v>132</v>
      </c>
      <c r="AU139" s="117" t="s">
        <v>85</v>
      </c>
      <c r="AV139" s="35" t="s">
        <v>81</v>
      </c>
      <c r="AW139" s="35" t="s">
        <v>32</v>
      </c>
      <c r="AX139" s="35" t="s">
        <v>76</v>
      </c>
      <c r="AY139" s="117" t="s">
        <v>121</v>
      </c>
    </row>
    <row r="140" spans="1:65" s="36" customFormat="1">
      <c r="B140" s="121"/>
      <c r="C140" s="195"/>
      <c r="D140" s="190" t="s">
        <v>132</v>
      </c>
      <c r="E140" s="196" t="s">
        <v>1</v>
      </c>
      <c r="F140" s="197" t="s">
        <v>89</v>
      </c>
      <c r="G140" s="195"/>
      <c r="H140" s="198">
        <v>3.8</v>
      </c>
      <c r="J140" s="195"/>
      <c r="K140" s="195"/>
      <c r="L140" s="121"/>
      <c r="M140" s="123"/>
      <c r="N140" s="124"/>
      <c r="O140" s="124"/>
      <c r="P140" s="124"/>
      <c r="Q140" s="124"/>
      <c r="R140" s="124"/>
      <c r="S140" s="124"/>
      <c r="T140" s="125"/>
      <c r="AT140" s="122" t="s">
        <v>132</v>
      </c>
      <c r="AU140" s="122" t="s">
        <v>85</v>
      </c>
      <c r="AV140" s="36" t="s">
        <v>85</v>
      </c>
      <c r="AW140" s="36" t="s">
        <v>32</v>
      </c>
      <c r="AX140" s="36" t="s">
        <v>81</v>
      </c>
      <c r="AY140" s="122" t="s">
        <v>121</v>
      </c>
    </row>
    <row r="141" spans="1:65" s="58" customFormat="1" ht="24.2" customHeight="1">
      <c r="A141" s="34"/>
      <c r="B141" s="30"/>
      <c r="C141" s="185" t="s">
        <v>161</v>
      </c>
      <c r="D141" s="185" t="s">
        <v>123</v>
      </c>
      <c r="E141" s="186" t="s">
        <v>162</v>
      </c>
      <c r="F141" s="187" t="s">
        <v>163</v>
      </c>
      <c r="G141" s="188" t="s">
        <v>157</v>
      </c>
      <c r="H141" s="189">
        <v>3.8</v>
      </c>
      <c r="I141" s="32"/>
      <c r="J141" s="208">
        <f>ROUND(I141*H141,2)</f>
        <v>0</v>
      </c>
      <c r="K141" s="187" t="s">
        <v>127</v>
      </c>
      <c r="L141" s="30"/>
      <c r="M141" s="33" t="s">
        <v>1</v>
      </c>
      <c r="N141" s="107" t="s">
        <v>41</v>
      </c>
      <c r="O141" s="108"/>
      <c r="P141" s="109">
        <f>O141*H141</f>
        <v>0</v>
      </c>
      <c r="Q141" s="109">
        <v>0</v>
      </c>
      <c r="R141" s="109">
        <f>Q141*H141</f>
        <v>0</v>
      </c>
      <c r="S141" s="109">
        <v>0</v>
      </c>
      <c r="T141" s="110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111" t="s">
        <v>128</v>
      </c>
      <c r="AT141" s="111" t="s">
        <v>123</v>
      </c>
      <c r="AU141" s="111" t="s">
        <v>85</v>
      </c>
      <c r="AY141" s="49" t="s">
        <v>121</v>
      </c>
      <c r="BE141" s="112">
        <f>IF(N141="základní",J141,0)</f>
        <v>0</v>
      </c>
      <c r="BF141" s="112">
        <f>IF(N141="snížená",J141,0)</f>
        <v>0</v>
      </c>
      <c r="BG141" s="112">
        <f>IF(N141="zákl. přenesená",J141,0)</f>
        <v>0</v>
      </c>
      <c r="BH141" s="112">
        <f>IF(N141="sníž. přenesená",J141,0)</f>
        <v>0</v>
      </c>
      <c r="BI141" s="112">
        <f>IF(N141="nulová",J141,0)</f>
        <v>0</v>
      </c>
      <c r="BJ141" s="49" t="s">
        <v>81</v>
      </c>
      <c r="BK141" s="112">
        <f>ROUND(I141*H141,2)</f>
        <v>0</v>
      </c>
      <c r="BL141" s="49" t="s">
        <v>128</v>
      </c>
      <c r="BM141" s="111" t="s">
        <v>164</v>
      </c>
    </row>
    <row r="142" spans="1:65" s="58" customFormat="1" ht="29.25">
      <c r="A142" s="34"/>
      <c r="B142" s="30"/>
      <c r="C142" s="138"/>
      <c r="D142" s="190" t="s">
        <v>130</v>
      </c>
      <c r="E142" s="138"/>
      <c r="F142" s="191" t="s">
        <v>165</v>
      </c>
      <c r="G142" s="138"/>
      <c r="H142" s="138"/>
      <c r="I142" s="34"/>
      <c r="J142" s="138"/>
      <c r="K142" s="138"/>
      <c r="L142" s="30"/>
      <c r="M142" s="113"/>
      <c r="N142" s="114"/>
      <c r="O142" s="108"/>
      <c r="P142" s="108"/>
      <c r="Q142" s="108"/>
      <c r="R142" s="108"/>
      <c r="S142" s="108"/>
      <c r="T142" s="115"/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T142" s="49" t="s">
        <v>130</v>
      </c>
      <c r="AU142" s="49" t="s">
        <v>85</v>
      </c>
    </row>
    <row r="143" spans="1:65" s="36" customFormat="1">
      <c r="B143" s="121"/>
      <c r="C143" s="195"/>
      <c r="D143" s="190" t="s">
        <v>132</v>
      </c>
      <c r="E143" s="196" t="s">
        <v>1</v>
      </c>
      <c r="F143" s="197" t="s">
        <v>89</v>
      </c>
      <c r="G143" s="195"/>
      <c r="H143" s="198">
        <v>3.8</v>
      </c>
      <c r="J143" s="195"/>
      <c r="K143" s="195"/>
      <c r="L143" s="121"/>
      <c r="M143" s="123"/>
      <c r="N143" s="124"/>
      <c r="O143" s="124"/>
      <c r="P143" s="124"/>
      <c r="Q143" s="124"/>
      <c r="R143" s="124"/>
      <c r="S143" s="124"/>
      <c r="T143" s="125"/>
      <c r="AT143" s="122" t="s">
        <v>132</v>
      </c>
      <c r="AU143" s="122" t="s">
        <v>85</v>
      </c>
      <c r="AV143" s="36" t="s">
        <v>85</v>
      </c>
      <c r="AW143" s="36" t="s">
        <v>32</v>
      </c>
      <c r="AX143" s="36" t="s">
        <v>81</v>
      </c>
      <c r="AY143" s="122" t="s">
        <v>121</v>
      </c>
    </row>
    <row r="144" spans="1:65" s="58" customFormat="1" ht="24.2" customHeight="1">
      <c r="A144" s="34"/>
      <c r="B144" s="30"/>
      <c r="C144" s="185" t="s">
        <v>166</v>
      </c>
      <c r="D144" s="185" t="s">
        <v>123</v>
      </c>
      <c r="E144" s="186" t="s">
        <v>167</v>
      </c>
      <c r="F144" s="187" t="s">
        <v>168</v>
      </c>
      <c r="G144" s="188" t="s">
        <v>157</v>
      </c>
      <c r="H144" s="189">
        <v>3.8</v>
      </c>
      <c r="I144" s="32"/>
      <c r="J144" s="208">
        <f>ROUND(I144*H144,2)</f>
        <v>0</v>
      </c>
      <c r="K144" s="187" t="s">
        <v>127</v>
      </c>
      <c r="L144" s="30"/>
      <c r="M144" s="33" t="s">
        <v>1</v>
      </c>
      <c r="N144" s="107" t="s">
        <v>41</v>
      </c>
      <c r="O144" s="108"/>
      <c r="P144" s="109">
        <f>O144*H144</f>
        <v>0</v>
      </c>
      <c r="Q144" s="109">
        <v>0</v>
      </c>
      <c r="R144" s="109">
        <f>Q144*H144</f>
        <v>0</v>
      </c>
      <c r="S144" s="109">
        <v>0</v>
      </c>
      <c r="T144" s="110">
        <f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111" t="s">
        <v>128</v>
      </c>
      <c r="AT144" s="111" t="s">
        <v>123</v>
      </c>
      <c r="AU144" s="111" t="s">
        <v>85</v>
      </c>
      <c r="AY144" s="49" t="s">
        <v>121</v>
      </c>
      <c r="BE144" s="112">
        <f>IF(N144="základní",J144,0)</f>
        <v>0</v>
      </c>
      <c r="BF144" s="112">
        <f>IF(N144="snížená",J144,0)</f>
        <v>0</v>
      </c>
      <c r="BG144" s="112">
        <f>IF(N144="zákl. přenesená",J144,0)</f>
        <v>0</v>
      </c>
      <c r="BH144" s="112">
        <f>IF(N144="sníž. přenesená",J144,0)</f>
        <v>0</v>
      </c>
      <c r="BI144" s="112">
        <f>IF(N144="nulová",J144,0)</f>
        <v>0</v>
      </c>
      <c r="BJ144" s="49" t="s">
        <v>81</v>
      </c>
      <c r="BK144" s="112">
        <f>ROUND(I144*H144,2)</f>
        <v>0</v>
      </c>
      <c r="BL144" s="49" t="s">
        <v>128</v>
      </c>
      <c r="BM144" s="111" t="s">
        <v>169</v>
      </c>
    </row>
    <row r="145" spans="1:65" s="58" customFormat="1" ht="29.25">
      <c r="A145" s="34"/>
      <c r="B145" s="30"/>
      <c r="C145" s="138"/>
      <c r="D145" s="190" t="s">
        <v>130</v>
      </c>
      <c r="E145" s="138"/>
      <c r="F145" s="191" t="s">
        <v>170</v>
      </c>
      <c r="G145" s="138"/>
      <c r="H145" s="138"/>
      <c r="I145" s="34"/>
      <c r="J145" s="138"/>
      <c r="K145" s="138"/>
      <c r="L145" s="30"/>
      <c r="M145" s="113"/>
      <c r="N145" s="114"/>
      <c r="O145" s="108"/>
      <c r="P145" s="108"/>
      <c r="Q145" s="108"/>
      <c r="R145" s="108"/>
      <c r="S145" s="108"/>
      <c r="T145" s="115"/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T145" s="49" t="s">
        <v>130</v>
      </c>
      <c r="AU145" s="49" t="s">
        <v>85</v>
      </c>
    </row>
    <row r="146" spans="1:65" s="35" customFormat="1">
      <c r="B146" s="116"/>
      <c r="C146" s="192"/>
      <c r="D146" s="190" t="s">
        <v>132</v>
      </c>
      <c r="E146" s="193" t="s">
        <v>1</v>
      </c>
      <c r="F146" s="194" t="s">
        <v>171</v>
      </c>
      <c r="G146" s="192"/>
      <c r="H146" s="193" t="s">
        <v>1</v>
      </c>
      <c r="J146" s="192"/>
      <c r="K146" s="192"/>
      <c r="L146" s="116"/>
      <c r="M146" s="118"/>
      <c r="N146" s="119"/>
      <c r="O146" s="119"/>
      <c r="P146" s="119"/>
      <c r="Q146" s="119"/>
      <c r="R146" s="119"/>
      <c r="S146" s="119"/>
      <c r="T146" s="120"/>
      <c r="AT146" s="117" t="s">
        <v>132</v>
      </c>
      <c r="AU146" s="117" t="s">
        <v>85</v>
      </c>
      <c r="AV146" s="35" t="s">
        <v>81</v>
      </c>
      <c r="AW146" s="35" t="s">
        <v>32</v>
      </c>
      <c r="AX146" s="35" t="s">
        <v>76</v>
      </c>
      <c r="AY146" s="117" t="s">
        <v>121</v>
      </c>
    </row>
    <row r="147" spans="1:65" s="36" customFormat="1">
      <c r="B147" s="121"/>
      <c r="C147" s="195"/>
      <c r="D147" s="190" t="s">
        <v>132</v>
      </c>
      <c r="E147" s="196" t="s">
        <v>89</v>
      </c>
      <c r="F147" s="197" t="s">
        <v>172</v>
      </c>
      <c r="G147" s="195"/>
      <c r="H147" s="198">
        <v>3.8</v>
      </c>
      <c r="J147" s="195"/>
      <c r="K147" s="195"/>
      <c r="L147" s="121"/>
      <c r="M147" s="123"/>
      <c r="N147" s="124"/>
      <c r="O147" s="124"/>
      <c r="P147" s="124"/>
      <c r="Q147" s="124"/>
      <c r="R147" s="124"/>
      <c r="S147" s="124"/>
      <c r="T147" s="125"/>
      <c r="AT147" s="122" t="s">
        <v>132</v>
      </c>
      <c r="AU147" s="122" t="s">
        <v>85</v>
      </c>
      <c r="AV147" s="36" t="s">
        <v>85</v>
      </c>
      <c r="AW147" s="36" t="s">
        <v>32</v>
      </c>
      <c r="AX147" s="36" t="s">
        <v>81</v>
      </c>
      <c r="AY147" s="122" t="s">
        <v>121</v>
      </c>
    </row>
    <row r="148" spans="1:65" s="58" customFormat="1" ht="37.9" customHeight="1">
      <c r="A148" s="34"/>
      <c r="B148" s="30"/>
      <c r="C148" s="185" t="s">
        <v>173</v>
      </c>
      <c r="D148" s="185" t="s">
        <v>123</v>
      </c>
      <c r="E148" s="186" t="s">
        <v>174</v>
      </c>
      <c r="F148" s="187" t="s">
        <v>175</v>
      </c>
      <c r="G148" s="188" t="s">
        <v>126</v>
      </c>
      <c r="H148" s="189">
        <v>19</v>
      </c>
      <c r="I148" s="32"/>
      <c r="J148" s="208">
        <f>ROUND(I148*H148,2)</f>
        <v>0</v>
      </c>
      <c r="K148" s="187" t="s">
        <v>127</v>
      </c>
      <c r="L148" s="30"/>
      <c r="M148" s="33" t="s">
        <v>1</v>
      </c>
      <c r="N148" s="107" t="s">
        <v>41</v>
      </c>
      <c r="O148" s="108"/>
      <c r="P148" s="109">
        <f>O148*H148</f>
        <v>0</v>
      </c>
      <c r="Q148" s="109">
        <v>0</v>
      </c>
      <c r="R148" s="109">
        <f>Q148*H148</f>
        <v>0</v>
      </c>
      <c r="S148" s="109">
        <v>0</v>
      </c>
      <c r="T148" s="110">
        <f>S148*H148</f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111" t="s">
        <v>128</v>
      </c>
      <c r="AT148" s="111" t="s">
        <v>123</v>
      </c>
      <c r="AU148" s="111" t="s">
        <v>85</v>
      </c>
      <c r="AY148" s="49" t="s">
        <v>121</v>
      </c>
      <c r="BE148" s="112">
        <f>IF(N148="základní",J148,0)</f>
        <v>0</v>
      </c>
      <c r="BF148" s="112">
        <f>IF(N148="snížená",J148,0)</f>
        <v>0</v>
      </c>
      <c r="BG148" s="112">
        <f>IF(N148="zákl. přenesená",J148,0)</f>
        <v>0</v>
      </c>
      <c r="BH148" s="112">
        <f>IF(N148="sníž. přenesená",J148,0)</f>
        <v>0</v>
      </c>
      <c r="BI148" s="112">
        <f>IF(N148="nulová",J148,0)</f>
        <v>0</v>
      </c>
      <c r="BJ148" s="49" t="s">
        <v>81</v>
      </c>
      <c r="BK148" s="112">
        <f>ROUND(I148*H148,2)</f>
        <v>0</v>
      </c>
      <c r="BL148" s="49" t="s">
        <v>128</v>
      </c>
      <c r="BM148" s="111" t="s">
        <v>176</v>
      </c>
    </row>
    <row r="149" spans="1:65" s="58" customFormat="1" ht="29.25">
      <c r="A149" s="34"/>
      <c r="B149" s="30"/>
      <c r="C149" s="138"/>
      <c r="D149" s="190" t="s">
        <v>130</v>
      </c>
      <c r="E149" s="138"/>
      <c r="F149" s="191" t="s">
        <v>177</v>
      </c>
      <c r="G149" s="138"/>
      <c r="H149" s="138"/>
      <c r="I149" s="34"/>
      <c r="J149" s="138"/>
      <c r="K149" s="138"/>
      <c r="L149" s="30"/>
      <c r="M149" s="113"/>
      <c r="N149" s="114"/>
      <c r="O149" s="108"/>
      <c r="P149" s="108"/>
      <c r="Q149" s="108"/>
      <c r="R149" s="108"/>
      <c r="S149" s="108"/>
      <c r="T149" s="115"/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T149" s="49" t="s">
        <v>130</v>
      </c>
      <c r="AU149" s="49" t="s">
        <v>85</v>
      </c>
    </row>
    <row r="150" spans="1:65" s="58" customFormat="1" ht="24.2" customHeight="1">
      <c r="A150" s="34"/>
      <c r="B150" s="30"/>
      <c r="C150" s="185" t="s">
        <v>178</v>
      </c>
      <c r="D150" s="185" t="s">
        <v>123</v>
      </c>
      <c r="E150" s="186" t="s">
        <v>179</v>
      </c>
      <c r="F150" s="187" t="s">
        <v>180</v>
      </c>
      <c r="G150" s="188" t="s">
        <v>126</v>
      </c>
      <c r="H150" s="189">
        <v>19</v>
      </c>
      <c r="I150" s="32"/>
      <c r="J150" s="208">
        <f>ROUND(I150*H150,2)</f>
        <v>0</v>
      </c>
      <c r="K150" s="187" t="s">
        <v>127</v>
      </c>
      <c r="L150" s="30"/>
      <c r="M150" s="33" t="s">
        <v>1</v>
      </c>
      <c r="N150" s="107" t="s">
        <v>41</v>
      </c>
      <c r="O150" s="108"/>
      <c r="P150" s="109">
        <f>O150*H150</f>
        <v>0</v>
      </c>
      <c r="Q150" s="109">
        <v>0</v>
      </c>
      <c r="R150" s="109">
        <f>Q150*H150</f>
        <v>0</v>
      </c>
      <c r="S150" s="109">
        <v>0</v>
      </c>
      <c r="T150" s="110">
        <f>S150*H150</f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111" t="s">
        <v>128</v>
      </c>
      <c r="AT150" s="111" t="s">
        <v>123</v>
      </c>
      <c r="AU150" s="111" t="s">
        <v>85</v>
      </c>
      <c r="AY150" s="49" t="s">
        <v>121</v>
      </c>
      <c r="BE150" s="112">
        <f>IF(N150="základní",J150,0)</f>
        <v>0</v>
      </c>
      <c r="BF150" s="112">
        <f>IF(N150="snížená",J150,0)</f>
        <v>0</v>
      </c>
      <c r="BG150" s="112">
        <f>IF(N150="zákl. přenesená",J150,0)</f>
        <v>0</v>
      </c>
      <c r="BH150" s="112">
        <f>IF(N150="sníž. přenesená",J150,0)</f>
        <v>0</v>
      </c>
      <c r="BI150" s="112">
        <f>IF(N150="nulová",J150,0)</f>
        <v>0</v>
      </c>
      <c r="BJ150" s="49" t="s">
        <v>81</v>
      </c>
      <c r="BK150" s="112">
        <f>ROUND(I150*H150,2)</f>
        <v>0</v>
      </c>
      <c r="BL150" s="49" t="s">
        <v>128</v>
      </c>
      <c r="BM150" s="111" t="s">
        <v>181</v>
      </c>
    </row>
    <row r="151" spans="1:65" s="58" customFormat="1" ht="19.5">
      <c r="A151" s="34"/>
      <c r="B151" s="30"/>
      <c r="C151" s="138"/>
      <c r="D151" s="190" t="s">
        <v>130</v>
      </c>
      <c r="E151" s="138"/>
      <c r="F151" s="191" t="s">
        <v>182</v>
      </c>
      <c r="G151" s="138"/>
      <c r="H151" s="138"/>
      <c r="I151" s="34"/>
      <c r="J151" s="138"/>
      <c r="K151" s="138"/>
      <c r="L151" s="30"/>
      <c r="M151" s="113"/>
      <c r="N151" s="114"/>
      <c r="O151" s="108"/>
      <c r="P151" s="108"/>
      <c r="Q151" s="108"/>
      <c r="R151" s="108"/>
      <c r="S151" s="108"/>
      <c r="T151" s="115"/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T151" s="49" t="s">
        <v>130</v>
      </c>
      <c r="AU151" s="49" t="s">
        <v>85</v>
      </c>
    </row>
    <row r="152" spans="1:65" s="58" customFormat="1" ht="16.5" customHeight="1">
      <c r="A152" s="34"/>
      <c r="B152" s="30"/>
      <c r="C152" s="199" t="s">
        <v>183</v>
      </c>
      <c r="D152" s="199" t="s">
        <v>184</v>
      </c>
      <c r="E152" s="200" t="s">
        <v>185</v>
      </c>
      <c r="F152" s="201" t="s">
        <v>186</v>
      </c>
      <c r="G152" s="202" t="s">
        <v>187</v>
      </c>
      <c r="H152" s="203">
        <v>0.38</v>
      </c>
      <c r="I152" s="37"/>
      <c r="J152" s="209">
        <f>ROUND(I152*H152,2)</f>
        <v>0</v>
      </c>
      <c r="K152" s="201" t="s">
        <v>127</v>
      </c>
      <c r="L152" s="126"/>
      <c r="M152" s="38" t="s">
        <v>1</v>
      </c>
      <c r="N152" s="127" t="s">
        <v>41</v>
      </c>
      <c r="O152" s="108"/>
      <c r="P152" s="109">
        <f>O152*H152</f>
        <v>0</v>
      </c>
      <c r="Q152" s="109">
        <v>1E-3</v>
      </c>
      <c r="R152" s="109">
        <f>Q152*H152</f>
        <v>3.8000000000000002E-4</v>
      </c>
      <c r="S152" s="109">
        <v>0</v>
      </c>
      <c r="T152" s="110">
        <f>S152*H152</f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111" t="s">
        <v>166</v>
      </c>
      <c r="AT152" s="111" t="s">
        <v>184</v>
      </c>
      <c r="AU152" s="111" t="s">
        <v>85</v>
      </c>
      <c r="AY152" s="49" t="s">
        <v>121</v>
      </c>
      <c r="BE152" s="112">
        <f>IF(N152="základní",J152,0)</f>
        <v>0</v>
      </c>
      <c r="BF152" s="112">
        <f>IF(N152="snížená",J152,0)</f>
        <v>0</v>
      </c>
      <c r="BG152" s="112">
        <f>IF(N152="zákl. přenesená",J152,0)</f>
        <v>0</v>
      </c>
      <c r="BH152" s="112">
        <f>IF(N152="sníž. přenesená",J152,0)</f>
        <v>0</v>
      </c>
      <c r="BI152" s="112">
        <f>IF(N152="nulová",J152,0)</f>
        <v>0</v>
      </c>
      <c r="BJ152" s="49" t="s">
        <v>81</v>
      </c>
      <c r="BK152" s="112">
        <f>ROUND(I152*H152,2)</f>
        <v>0</v>
      </c>
      <c r="BL152" s="49" t="s">
        <v>128</v>
      </c>
      <c r="BM152" s="111" t="s">
        <v>188</v>
      </c>
    </row>
    <row r="153" spans="1:65" s="58" customFormat="1">
      <c r="A153" s="34"/>
      <c r="B153" s="30"/>
      <c r="C153" s="138"/>
      <c r="D153" s="190" t="s">
        <v>130</v>
      </c>
      <c r="E153" s="138"/>
      <c r="F153" s="191" t="s">
        <v>186</v>
      </c>
      <c r="G153" s="138"/>
      <c r="H153" s="138"/>
      <c r="I153" s="34"/>
      <c r="J153" s="138"/>
      <c r="K153" s="138"/>
      <c r="L153" s="30"/>
      <c r="M153" s="113"/>
      <c r="N153" s="114"/>
      <c r="O153" s="108"/>
      <c r="P153" s="108"/>
      <c r="Q153" s="108"/>
      <c r="R153" s="108"/>
      <c r="S153" s="108"/>
      <c r="T153" s="115"/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T153" s="49" t="s">
        <v>130</v>
      </c>
      <c r="AU153" s="49" t="s">
        <v>85</v>
      </c>
    </row>
    <row r="154" spans="1:65" s="36" customFormat="1">
      <c r="B154" s="121"/>
      <c r="C154" s="195"/>
      <c r="D154" s="190" t="s">
        <v>132</v>
      </c>
      <c r="E154" s="195"/>
      <c r="F154" s="197" t="s">
        <v>189</v>
      </c>
      <c r="G154" s="195"/>
      <c r="H154" s="198">
        <v>0.38</v>
      </c>
      <c r="J154" s="195"/>
      <c r="K154" s="195"/>
      <c r="L154" s="121"/>
      <c r="M154" s="123"/>
      <c r="N154" s="124"/>
      <c r="O154" s="124"/>
      <c r="P154" s="124"/>
      <c r="Q154" s="124"/>
      <c r="R154" s="124"/>
      <c r="S154" s="124"/>
      <c r="T154" s="125"/>
      <c r="AT154" s="122" t="s">
        <v>132</v>
      </c>
      <c r="AU154" s="122" t="s">
        <v>85</v>
      </c>
      <c r="AV154" s="36" t="s">
        <v>85</v>
      </c>
      <c r="AW154" s="36" t="s">
        <v>3</v>
      </c>
      <c r="AX154" s="36" t="s">
        <v>81</v>
      </c>
      <c r="AY154" s="122" t="s">
        <v>121</v>
      </c>
    </row>
    <row r="155" spans="1:65" s="58" customFormat="1" ht="24.2" customHeight="1">
      <c r="A155" s="34"/>
      <c r="B155" s="30"/>
      <c r="C155" s="185" t="s">
        <v>8</v>
      </c>
      <c r="D155" s="185" t="s">
        <v>123</v>
      </c>
      <c r="E155" s="186" t="s">
        <v>190</v>
      </c>
      <c r="F155" s="187" t="s">
        <v>191</v>
      </c>
      <c r="G155" s="188" t="s">
        <v>126</v>
      </c>
      <c r="H155" s="189">
        <v>95</v>
      </c>
      <c r="I155" s="32"/>
      <c r="J155" s="208">
        <f>ROUND(I155*H155,2)</f>
        <v>0</v>
      </c>
      <c r="K155" s="187" t="s">
        <v>127</v>
      </c>
      <c r="L155" s="30"/>
      <c r="M155" s="33" t="s">
        <v>1</v>
      </c>
      <c r="N155" s="107" t="s">
        <v>41</v>
      </c>
      <c r="O155" s="108"/>
      <c r="P155" s="109">
        <f>O155*H155</f>
        <v>0</v>
      </c>
      <c r="Q155" s="109">
        <v>0</v>
      </c>
      <c r="R155" s="109">
        <f>Q155*H155</f>
        <v>0</v>
      </c>
      <c r="S155" s="109">
        <v>0</v>
      </c>
      <c r="T155" s="110">
        <f>S155*H155</f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111" t="s">
        <v>128</v>
      </c>
      <c r="AT155" s="111" t="s">
        <v>123</v>
      </c>
      <c r="AU155" s="111" t="s">
        <v>85</v>
      </c>
      <c r="AY155" s="49" t="s">
        <v>121</v>
      </c>
      <c r="BE155" s="112">
        <f>IF(N155="základní",J155,0)</f>
        <v>0</v>
      </c>
      <c r="BF155" s="112">
        <f>IF(N155="snížená",J155,0)</f>
        <v>0</v>
      </c>
      <c r="BG155" s="112">
        <f>IF(N155="zákl. přenesená",J155,0)</f>
        <v>0</v>
      </c>
      <c r="BH155" s="112">
        <f>IF(N155="sníž. přenesená",J155,0)</f>
        <v>0</v>
      </c>
      <c r="BI155" s="112">
        <f>IF(N155="nulová",J155,0)</f>
        <v>0</v>
      </c>
      <c r="BJ155" s="49" t="s">
        <v>81</v>
      </c>
      <c r="BK155" s="112">
        <f>ROUND(I155*H155,2)</f>
        <v>0</v>
      </c>
      <c r="BL155" s="49" t="s">
        <v>128</v>
      </c>
      <c r="BM155" s="111" t="s">
        <v>192</v>
      </c>
    </row>
    <row r="156" spans="1:65" s="58" customFormat="1" ht="19.5">
      <c r="A156" s="34"/>
      <c r="B156" s="30"/>
      <c r="C156" s="138"/>
      <c r="D156" s="190" t="s">
        <v>130</v>
      </c>
      <c r="E156" s="138"/>
      <c r="F156" s="191" t="s">
        <v>193</v>
      </c>
      <c r="G156" s="138"/>
      <c r="H156" s="138"/>
      <c r="I156" s="34"/>
      <c r="J156" s="138"/>
      <c r="K156" s="138"/>
      <c r="L156" s="30"/>
      <c r="M156" s="113"/>
      <c r="N156" s="114"/>
      <c r="O156" s="108"/>
      <c r="P156" s="108"/>
      <c r="Q156" s="108"/>
      <c r="R156" s="108"/>
      <c r="S156" s="108"/>
      <c r="T156" s="115"/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T156" s="49" t="s">
        <v>130</v>
      </c>
      <c r="AU156" s="49" t="s">
        <v>85</v>
      </c>
    </row>
    <row r="157" spans="1:65" s="58" customFormat="1" ht="21.75" customHeight="1">
      <c r="A157" s="34"/>
      <c r="B157" s="30"/>
      <c r="C157" s="185" t="s">
        <v>194</v>
      </c>
      <c r="D157" s="185" t="s">
        <v>123</v>
      </c>
      <c r="E157" s="186" t="s">
        <v>195</v>
      </c>
      <c r="F157" s="187" t="s">
        <v>196</v>
      </c>
      <c r="G157" s="188" t="s">
        <v>126</v>
      </c>
      <c r="H157" s="189">
        <v>19</v>
      </c>
      <c r="I157" s="32"/>
      <c r="J157" s="208">
        <f>ROUND(I157*H157,2)</f>
        <v>0</v>
      </c>
      <c r="K157" s="187" t="s">
        <v>127</v>
      </c>
      <c r="L157" s="30"/>
      <c r="M157" s="33" t="s">
        <v>1</v>
      </c>
      <c r="N157" s="107" t="s">
        <v>41</v>
      </c>
      <c r="O157" s="108"/>
      <c r="P157" s="109">
        <f>O157*H157</f>
        <v>0</v>
      </c>
      <c r="Q157" s="109">
        <v>0</v>
      </c>
      <c r="R157" s="109">
        <f>Q157*H157</f>
        <v>0</v>
      </c>
      <c r="S157" s="109">
        <v>0</v>
      </c>
      <c r="T157" s="110">
        <f>S157*H157</f>
        <v>0</v>
      </c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111" t="s">
        <v>128</v>
      </c>
      <c r="AT157" s="111" t="s">
        <v>123</v>
      </c>
      <c r="AU157" s="111" t="s">
        <v>85</v>
      </c>
      <c r="AY157" s="49" t="s">
        <v>121</v>
      </c>
      <c r="BE157" s="112">
        <f>IF(N157="základní",J157,0)</f>
        <v>0</v>
      </c>
      <c r="BF157" s="112">
        <f>IF(N157="snížená",J157,0)</f>
        <v>0</v>
      </c>
      <c r="BG157" s="112">
        <f>IF(N157="zákl. přenesená",J157,0)</f>
        <v>0</v>
      </c>
      <c r="BH157" s="112">
        <f>IF(N157="sníž. přenesená",J157,0)</f>
        <v>0</v>
      </c>
      <c r="BI157" s="112">
        <f>IF(N157="nulová",J157,0)</f>
        <v>0</v>
      </c>
      <c r="BJ157" s="49" t="s">
        <v>81</v>
      </c>
      <c r="BK157" s="112">
        <f>ROUND(I157*H157,2)</f>
        <v>0</v>
      </c>
      <c r="BL157" s="49" t="s">
        <v>128</v>
      </c>
      <c r="BM157" s="111" t="s">
        <v>197</v>
      </c>
    </row>
    <row r="158" spans="1:65" s="58" customFormat="1">
      <c r="A158" s="34"/>
      <c r="B158" s="30"/>
      <c r="C158" s="138"/>
      <c r="D158" s="190" t="s">
        <v>130</v>
      </c>
      <c r="E158" s="138"/>
      <c r="F158" s="191" t="s">
        <v>198</v>
      </c>
      <c r="G158" s="138"/>
      <c r="H158" s="138"/>
      <c r="I158" s="34"/>
      <c r="J158" s="138"/>
      <c r="K158" s="138"/>
      <c r="L158" s="30"/>
      <c r="M158" s="113"/>
      <c r="N158" s="114"/>
      <c r="O158" s="108"/>
      <c r="P158" s="108"/>
      <c r="Q158" s="108"/>
      <c r="R158" s="108"/>
      <c r="S158" s="108"/>
      <c r="T158" s="115"/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T158" s="49" t="s">
        <v>130</v>
      </c>
      <c r="AU158" s="49" t="s">
        <v>85</v>
      </c>
    </row>
    <row r="159" spans="1:65" s="58" customFormat="1" ht="16.5" customHeight="1">
      <c r="A159" s="34"/>
      <c r="B159" s="30"/>
      <c r="C159" s="185" t="s">
        <v>199</v>
      </c>
      <c r="D159" s="185" t="s">
        <v>123</v>
      </c>
      <c r="E159" s="186" t="s">
        <v>200</v>
      </c>
      <c r="F159" s="187" t="s">
        <v>201</v>
      </c>
      <c r="G159" s="188" t="s">
        <v>126</v>
      </c>
      <c r="H159" s="189">
        <v>19</v>
      </c>
      <c r="I159" s="32"/>
      <c r="J159" s="208">
        <f>ROUND(I159*H159,2)</f>
        <v>0</v>
      </c>
      <c r="K159" s="187" t="s">
        <v>127</v>
      </c>
      <c r="L159" s="30"/>
      <c r="M159" s="33" t="s">
        <v>1</v>
      </c>
      <c r="N159" s="107" t="s">
        <v>41</v>
      </c>
      <c r="O159" s="108"/>
      <c r="P159" s="109">
        <f>O159*H159</f>
        <v>0</v>
      </c>
      <c r="Q159" s="109">
        <v>0</v>
      </c>
      <c r="R159" s="109">
        <f>Q159*H159</f>
        <v>0</v>
      </c>
      <c r="S159" s="109">
        <v>0</v>
      </c>
      <c r="T159" s="110">
        <f>S159*H159</f>
        <v>0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111" t="s">
        <v>128</v>
      </c>
      <c r="AT159" s="111" t="s">
        <v>123</v>
      </c>
      <c r="AU159" s="111" t="s">
        <v>85</v>
      </c>
      <c r="AY159" s="49" t="s">
        <v>121</v>
      </c>
      <c r="BE159" s="112">
        <f>IF(N159="základní",J159,0)</f>
        <v>0</v>
      </c>
      <c r="BF159" s="112">
        <f>IF(N159="snížená",J159,0)</f>
        <v>0</v>
      </c>
      <c r="BG159" s="112">
        <f>IF(N159="zákl. přenesená",J159,0)</f>
        <v>0</v>
      </c>
      <c r="BH159" s="112">
        <f>IF(N159="sníž. přenesená",J159,0)</f>
        <v>0</v>
      </c>
      <c r="BI159" s="112">
        <f>IF(N159="nulová",J159,0)</f>
        <v>0</v>
      </c>
      <c r="BJ159" s="49" t="s">
        <v>81</v>
      </c>
      <c r="BK159" s="112">
        <f>ROUND(I159*H159,2)</f>
        <v>0</v>
      </c>
      <c r="BL159" s="49" t="s">
        <v>128</v>
      </c>
      <c r="BM159" s="111" t="s">
        <v>202</v>
      </c>
    </row>
    <row r="160" spans="1:65" s="58" customFormat="1">
      <c r="A160" s="34"/>
      <c r="B160" s="30"/>
      <c r="C160" s="138"/>
      <c r="D160" s="190" t="s">
        <v>130</v>
      </c>
      <c r="E160" s="138"/>
      <c r="F160" s="191" t="s">
        <v>203</v>
      </c>
      <c r="G160" s="138"/>
      <c r="H160" s="138"/>
      <c r="I160" s="34"/>
      <c r="J160" s="138"/>
      <c r="K160" s="138"/>
      <c r="L160" s="30"/>
      <c r="M160" s="113"/>
      <c r="N160" s="114"/>
      <c r="O160" s="108"/>
      <c r="P160" s="108"/>
      <c r="Q160" s="108"/>
      <c r="R160" s="108"/>
      <c r="S160" s="108"/>
      <c r="T160" s="115"/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T160" s="49" t="s">
        <v>130</v>
      </c>
      <c r="AU160" s="49" t="s">
        <v>85</v>
      </c>
    </row>
    <row r="161" spans="1:65" s="31" customFormat="1" ht="22.9" customHeight="1">
      <c r="B161" s="99"/>
      <c r="C161" s="179"/>
      <c r="D161" s="180" t="s">
        <v>75</v>
      </c>
      <c r="E161" s="183" t="s">
        <v>149</v>
      </c>
      <c r="F161" s="183" t="s">
        <v>204</v>
      </c>
      <c r="G161" s="179"/>
      <c r="H161" s="179"/>
      <c r="J161" s="184">
        <f>BK161</f>
        <v>0</v>
      </c>
      <c r="K161" s="179"/>
      <c r="L161" s="99"/>
      <c r="M161" s="101"/>
      <c r="N161" s="102"/>
      <c r="O161" s="102"/>
      <c r="P161" s="103">
        <f>SUM(P162:P198)</f>
        <v>0</v>
      </c>
      <c r="Q161" s="102"/>
      <c r="R161" s="103">
        <f>SUM(R162:R198)</f>
        <v>70.554519999999997</v>
      </c>
      <c r="S161" s="102"/>
      <c r="T161" s="104">
        <f>SUM(T162:T198)</f>
        <v>0</v>
      </c>
      <c r="AR161" s="100" t="s">
        <v>81</v>
      </c>
      <c r="AT161" s="105" t="s">
        <v>75</v>
      </c>
      <c r="AU161" s="105" t="s">
        <v>81</v>
      </c>
      <c r="AY161" s="100" t="s">
        <v>121</v>
      </c>
      <c r="BK161" s="106">
        <f>SUM(BK162:BK198)</f>
        <v>0</v>
      </c>
    </row>
    <row r="162" spans="1:65" s="58" customFormat="1" ht="21.75" customHeight="1">
      <c r="A162" s="34"/>
      <c r="B162" s="30"/>
      <c r="C162" s="185" t="s">
        <v>205</v>
      </c>
      <c r="D162" s="185" t="s">
        <v>123</v>
      </c>
      <c r="E162" s="186" t="s">
        <v>206</v>
      </c>
      <c r="F162" s="187" t="s">
        <v>207</v>
      </c>
      <c r="G162" s="188" t="s">
        <v>126</v>
      </c>
      <c r="H162" s="189">
        <v>57.4</v>
      </c>
      <c r="I162" s="32"/>
      <c r="J162" s="208">
        <f>ROUND(I162*H162,2)</f>
        <v>0</v>
      </c>
      <c r="K162" s="187" t="s">
        <v>127</v>
      </c>
      <c r="L162" s="30"/>
      <c r="M162" s="33" t="s">
        <v>1</v>
      </c>
      <c r="N162" s="107" t="s">
        <v>41</v>
      </c>
      <c r="O162" s="108"/>
      <c r="P162" s="109">
        <f>O162*H162</f>
        <v>0</v>
      </c>
      <c r="Q162" s="109">
        <v>0.23</v>
      </c>
      <c r="R162" s="109">
        <f>Q162*H162</f>
        <v>13.202</v>
      </c>
      <c r="S162" s="109">
        <v>0</v>
      </c>
      <c r="T162" s="110">
        <f>S162*H162</f>
        <v>0</v>
      </c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R162" s="111" t="s">
        <v>128</v>
      </c>
      <c r="AT162" s="111" t="s">
        <v>123</v>
      </c>
      <c r="AU162" s="111" t="s">
        <v>85</v>
      </c>
      <c r="AY162" s="49" t="s">
        <v>121</v>
      </c>
      <c r="BE162" s="112">
        <f>IF(N162="základní",J162,0)</f>
        <v>0</v>
      </c>
      <c r="BF162" s="112">
        <f>IF(N162="snížená",J162,0)</f>
        <v>0</v>
      </c>
      <c r="BG162" s="112">
        <f>IF(N162="zákl. přenesená",J162,0)</f>
        <v>0</v>
      </c>
      <c r="BH162" s="112">
        <f>IF(N162="sníž. přenesená",J162,0)</f>
        <v>0</v>
      </c>
      <c r="BI162" s="112">
        <f>IF(N162="nulová",J162,0)</f>
        <v>0</v>
      </c>
      <c r="BJ162" s="49" t="s">
        <v>81</v>
      </c>
      <c r="BK162" s="112">
        <f>ROUND(I162*H162,2)</f>
        <v>0</v>
      </c>
      <c r="BL162" s="49" t="s">
        <v>128</v>
      </c>
      <c r="BM162" s="111" t="s">
        <v>208</v>
      </c>
    </row>
    <row r="163" spans="1:65" s="58" customFormat="1" ht="19.5">
      <c r="A163" s="34"/>
      <c r="B163" s="30"/>
      <c r="C163" s="138"/>
      <c r="D163" s="190" t="s">
        <v>130</v>
      </c>
      <c r="E163" s="138"/>
      <c r="F163" s="191" t="s">
        <v>209</v>
      </c>
      <c r="G163" s="138"/>
      <c r="H163" s="138"/>
      <c r="I163" s="34"/>
      <c r="J163" s="138"/>
      <c r="K163" s="138"/>
      <c r="L163" s="30"/>
      <c r="M163" s="113"/>
      <c r="N163" s="114"/>
      <c r="O163" s="108"/>
      <c r="P163" s="108"/>
      <c r="Q163" s="108"/>
      <c r="R163" s="108"/>
      <c r="S163" s="108"/>
      <c r="T163" s="115"/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T163" s="49" t="s">
        <v>130</v>
      </c>
      <c r="AU163" s="49" t="s">
        <v>85</v>
      </c>
    </row>
    <row r="164" spans="1:65" s="35" customFormat="1">
      <c r="B164" s="116"/>
      <c r="C164" s="192"/>
      <c r="D164" s="190" t="s">
        <v>132</v>
      </c>
      <c r="E164" s="193" t="s">
        <v>1</v>
      </c>
      <c r="F164" s="194" t="s">
        <v>210</v>
      </c>
      <c r="G164" s="192"/>
      <c r="H164" s="193" t="s">
        <v>1</v>
      </c>
      <c r="J164" s="192"/>
      <c r="K164" s="192"/>
      <c r="L164" s="116"/>
      <c r="M164" s="118"/>
      <c r="N164" s="119"/>
      <c r="O164" s="119"/>
      <c r="P164" s="119"/>
      <c r="Q164" s="119"/>
      <c r="R164" s="119"/>
      <c r="S164" s="119"/>
      <c r="T164" s="120"/>
      <c r="AT164" s="117" t="s">
        <v>132</v>
      </c>
      <c r="AU164" s="117" t="s">
        <v>85</v>
      </c>
      <c r="AV164" s="35" t="s">
        <v>81</v>
      </c>
      <c r="AW164" s="35" t="s">
        <v>32</v>
      </c>
      <c r="AX164" s="35" t="s">
        <v>76</v>
      </c>
      <c r="AY164" s="117" t="s">
        <v>121</v>
      </c>
    </row>
    <row r="165" spans="1:65" s="36" customFormat="1">
      <c r="B165" s="121"/>
      <c r="C165" s="195"/>
      <c r="D165" s="190" t="s">
        <v>132</v>
      </c>
      <c r="E165" s="196" t="s">
        <v>1</v>
      </c>
      <c r="F165" s="197" t="s">
        <v>211</v>
      </c>
      <c r="G165" s="195"/>
      <c r="H165" s="198">
        <v>22.5</v>
      </c>
      <c r="J165" s="195"/>
      <c r="K165" s="195"/>
      <c r="L165" s="121"/>
      <c r="M165" s="123"/>
      <c r="N165" s="124"/>
      <c r="O165" s="124"/>
      <c r="P165" s="124"/>
      <c r="Q165" s="124"/>
      <c r="R165" s="124"/>
      <c r="S165" s="124"/>
      <c r="T165" s="125"/>
      <c r="AT165" s="122" t="s">
        <v>132</v>
      </c>
      <c r="AU165" s="122" t="s">
        <v>85</v>
      </c>
      <c r="AV165" s="36" t="s">
        <v>85</v>
      </c>
      <c r="AW165" s="36" t="s">
        <v>32</v>
      </c>
      <c r="AX165" s="36" t="s">
        <v>76</v>
      </c>
      <c r="AY165" s="122" t="s">
        <v>121</v>
      </c>
    </row>
    <row r="166" spans="1:65" s="36" customFormat="1">
      <c r="B166" s="121"/>
      <c r="C166" s="195"/>
      <c r="D166" s="190" t="s">
        <v>132</v>
      </c>
      <c r="E166" s="196" t="s">
        <v>1</v>
      </c>
      <c r="F166" s="197" t="s">
        <v>212</v>
      </c>
      <c r="G166" s="195"/>
      <c r="H166" s="198">
        <v>9.1</v>
      </c>
      <c r="J166" s="195"/>
      <c r="K166" s="195"/>
      <c r="L166" s="121"/>
      <c r="M166" s="123"/>
      <c r="N166" s="124"/>
      <c r="O166" s="124"/>
      <c r="P166" s="124"/>
      <c r="Q166" s="124"/>
      <c r="R166" s="124"/>
      <c r="S166" s="124"/>
      <c r="T166" s="125"/>
      <c r="AT166" s="122" t="s">
        <v>132</v>
      </c>
      <c r="AU166" s="122" t="s">
        <v>85</v>
      </c>
      <c r="AV166" s="36" t="s">
        <v>85</v>
      </c>
      <c r="AW166" s="36" t="s">
        <v>32</v>
      </c>
      <c r="AX166" s="36" t="s">
        <v>76</v>
      </c>
      <c r="AY166" s="122" t="s">
        <v>121</v>
      </c>
    </row>
    <row r="167" spans="1:65" s="36" customFormat="1">
      <c r="B167" s="121"/>
      <c r="C167" s="195"/>
      <c r="D167" s="190" t="s">
        <v>132</v>
      </c>
      <c r="E167" s="196" t="s">
        <v>1</v>
      </c>
      <c r="F167" s="197" t="s">
        <v>213</v>
      </c>
      <c r="G167" s="195"/>
      <c r="H167" s="198">
        <v>25.8</v>
      </c>
      <c r="J167" s="195"/>
      <c r="K167" s="195"/>
      <c r="L167" s="121"/>
      <c r="M167" s="123"/>
      <c r="N167" s="124"/>
      <c r="O167" s="124"/>
      <c r="P167" s="124"/>
      <c r="Q167" s="124"/>
      <c r="R167" s="124"/>
      <c r="S167" s="124"/>
      <c r="T167" s="125"/>
      <c r="AT167" s="122" t="s">
        <v>132</v>
      </c>
      <c r="AU167" s="122" t="s">
        <v>85</v>
      </c>
      <c r="AV167" s="36" t="s">
        <v>85</v>
      </c>
      <c r="AW167" s="36" t="s">
        <v>32</v>
      </c>
      <c r="AX167" s="36" t="s">
        <v>76</v>
      </c>
      <c r="AY167" s="122" t="s">
        <v>121</v>
      </c>
    </row>
    <row r="168" spans="1:65" s="39" customFormat="1">
      <c r="B168" s="128"/>
      <c r="C168" s="204"/>
      <c r="D168" s="190" t="s">
        <v>132</v>
      </c>
      <c r="E168" s="205" t="s">
        <v>1</v>
      </c>
      <c r="F168" s="206" t="s">
        <v>214</v>
      </c>
      <c r="G168" s="204"/>
      <c r="H168" s="207">
        <v>57.4</v>
      </c>
      <c r="J168" s="204"/>
      <c r="K168" s="204"/>
      <c r="L168" s="128"/>
      <c r="M168" s="130"/>
      <c r="N168" s="131"/>
      <c r="O168" s="131"/>
      <c r="P168" s="131"/>
      <c r="Q168" s="131"/>
      <c r="R168" s="131"/>
      <c r="S168" s="131"/>
      <c r="T168" s="132"/>
      <c r="AT168" s="129" t="s">
        <v>132</v>
      </c>
      <c r="AU168" s="129" t="s">
        <v>85</v>
      </c>
      <c r="AV168" s="39" t="s">
        <v>128</v>
      </c>
      <c r="AW168" s="39" t="s">
        <v>32</v>
      </c>
      <c r="AX168" s="39" t="s">
        <v>81</v>
      </c>
      <c r="AY168" s="129" t="s">
        <v>121</v>
      </c>
    </row>
    <row r="169" spans="1:65" s="58" customFormat="1" ht="21.75" customHeight="1">
      <c r="A169" s="34"/>
      <c r="B169" s="30"/>
      <c r="C169" s="185" t="s">
        <v>215</v>
      </c>
      <c r="D169" s="185" t="s">
        <v>123</v>
      </c>
      <c r="E169" s="186" t="s">
        <v>216</v>
      </c>
      <c r="F169" s="187" t="s">
        <v>217</v>
      </c>
      <c r="G169" s="188" t="s">
        <v>126</v>
      </c>
      <c r="H169" s="189">
        <v>95</v>
      </c>
      <c r="I169" s="32"/>
      <c r="J169" s="208">
        <f>ROUND(I169*H169,2)</f>
        <v>0</v>
      </c>
      <c r="K169" s="187" t="s">
        <v>127</v>
      </c>
      <c r="L169" s="30"/>
      <c r="M169" s="33" t="s">
        <v>1</v>
      </c>
      <c r="N169" s="107" t="s">
        <v>41</v>
      </c>
      <c r="O169" s="108"/>
      <c r="P169" s="109">
        <f>O169*H169</f>
        <v>0</v>
      </c>
      <c r="Q169" s="109">
        <v>0.34499999999999997</v>
      </c>
      <c r="R169" s="109">
        <f>Q169*H169</f>
        <v>32.774999999999999</v>
      </c>
      <c r="S169" s="109">
        <v>0</v>
      </c>
      <c r="T169" s="110">
        <f>S169*H169</f>
        <v>0</v>
      </c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R169" s="111" t="s">
        <v>128</v>
      </c>
      <c r="AT169" s="111" t="s">
        <v>123</v>
      </c>
      <c r="AU169" s="111" t="s">
        <v>85</v>
      </c>
      <c r="AY169" s="49" t="s">
        <v>121</v>
      </c>
      <c r="BE169" s="112">
        <f>IF(N169="základní",J169,0)</f>
        <v>0</v>
      </c>
      <c r="BF169" s="112">
        <f>IF(N169="snížená",J169,0)</f>
        <v>0</v>
      </c>
      <c r="BG169" s="112">
        <f>IF(N169="zákl. přenesená",J169,0)</f>
        <v>0</v>
      </c>
      <c r="BH169" s="112">
        <f>IF(N169="sníž. přenesená",J169,0)</f>
        <v>0</v>
      </c>
      <c r="BI169" s="112">
        <f>IF(N169="nulová",J169,0)</f>
        <v>0</v>
      </c>
      <c r="BJ169" s="49" t="s">
        <v>81</v>
      </c>
      <c r="BK169" s="112">
        <f>ROUND(I169*H169,2)</f>
        <v>0</v>
      </c>
      <c r="BL169" s="49" t="s">
        <v>128</v>
      </c>
      <c r="BM169" s="111" t="s">
        <v>218</v>
      </c>
    </row>
    <row r="170" spans="1:65" s="58" customFormat="1" ht="19.5">
      <c r="A170" s="34"/>
      <c r="B170" s="30"/>
      <c r="C170" s="138"/>
      <c r="D170" s="190" t="s">
        <v>130</v>
      </c>
      <c r="E170" s="138"/>
      <c r="F170" s="191" t="s">
        <v>219</v>
      </c>
      <c r="G170" s="138"/>
      <c r="H170" s="138"/>
      <c r="I170" s="34"/>
      <c r="J170" s="138"/>
      <c r="K170" s="138"/>
      <c r="L170" s="30"/>
      <c r="M170" s="113"/>
      <c r="N170" s="114"/>
      <c r="O170" s="108"/>
      <c r="P170" s="108"/>
      <c r="Q170" s="108"/>
      <c r="R170" s="108"/>
      <c r="S170" s="108"/>
      <c r="T170" s="115"/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T170" s="49" t="s">
        <v>130</v>
      </c>
      <c r="AU170" s="49" t="s">
        <v>85</v>
      </c>
    </row>
    <row r="171" spans="1:65" s="58" customFormat="1" ht="24.2" customHeight="1">
      <c r="A171" s="34"/>
      <c r="B171" s="30"/>
      <c r="C171" s="185" t="s">
        <v>220</v>
      </c>
      <c r="D171" s="185" t="s">
        <v>123</v>
      </c>
      <c r="E171" s="186" t="s">
        <v>221</v>
      </c>
      <c r="F171" s="187" t="s">
        <v>222</v>
      </c>
      <c r="G171" s="188" t="s">
        <v>126</v>
      </c>
      <c r="H171" s="189">
        <v>25</v>
      </c>
      <c r="I171" s="32"/>
      <c r="J171" s="208">
        <f>ROUND(I171*H171,2)</f>
        <v>0</v>
      </c>
      <c r="K171" s="187" t="s">
        <v>127</v>
      </c>
      <c r="L171" s="30"/>
      <c r="M171" s="33" t="s">
        <v>1</v>
      </c>
      <c r="N171" s="107" t="s">
        <v>41</v>
      </c>
      <c r="O171" s="108"/>
      <c r="P171" s="109">
        <f>O171*H171</f>
        <v>0</v>
      </c>
      <c r="Q171" s="109">
        <v>7.1000000000000002E-4</v>
      </c>
      <c r="R171" s="109">
        <f>Q171*H171</f>
        <v>1.7749999999999998E-2</v>
      </c>
      <c r="S171" s="109">
        <v>0</v>
      </c>
      <c r="T171" s="110">
        <f>S171*H171</f>
        <v>0</v>
      </c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R171" s="111" t="s">
        <v>128</v>
      </c>
      <c r="AT171" s="111" t="s">
        <v>123</v>
      </c>
      <c r="AU171" s="111" t="s">
        <v>85</v>
      </c>
      <c r="AY171" s="49" t="s">
        <v>121</v>
      </c>
      <c r="BE171" s="112">
        <f>IF(N171="základní",J171,0)</f>
        <v>0</v>
      </c>
      <c r="BF171" s="112">
        <f>IF(N171="snížená",J171,0)</f>
        <v>0</v>
      </c>
      <c r="BG171" s="112">
        <f>IF(N171="zákl. přenesená",J171,0)</f>
        <v>0</v>
      </c>
      <c r="BH171" s="112">
        <f>IF(N171="sníž. přenesená",J171,0)</f>
        <v>0</v>
      </c>
      <c r="BI171" s="112">
        <f>IF(N171="nulová",J171,0)</f>
        <v>0</v>
      </c>
      <c r="BJ171" s="49" t="s">
        <v>81</v>
      </c>
      <c r="BK171" s="112">
        <f>ROUND(I171*H171,2)</f>
        <v>0</v>
      </c>
      <c r="BL171" s="49" t="s">
        <v>128</v>
      </c>
      <c r="BM171" s="111" t="s">
        <v>223</v>
      </c>
    </row>
    <row r="172" spans="1:65" s="58" customFormat="1" ht="19.5">
      <c r="A172" s="34"/>
      <c r="B172" s="30"/>
      <c r="C172" s="138"/>
      <c r="D172" s="190" t="s">
        <v>130</v>
      </c>
      <c r="E172" s="138"/>
      <c r="F172" s="191" t="s">
        <v>224</v>
      </c>
      <c r="G172" s="138"/>
      <c r="H172" s="138"/>
      <c r="I172" s="34"/>
      <c r="J172" s="138"/>
      <c r="K172" s="138"/>
      <c r="L172" s="30"/>
      <c r="M172" s="113"/>
      <c r="N172" s="114"/>
      <c r="O172" s="108"/>
      <c r="P172" s="108"/>
      <c r="Q172" s="108"/>
      <c r="R172" s="108"/>
      <c r="S172" s="108"/>
      <c r="T172" s="115"/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T172" s="49" t="s">
        <v>130</v>
      </c>
      <c r="AU172" s="49" t="s">
        <v>85</v>
      </c>
    </row>
    <row r="173" spans="1:65" s="58" customFormat="1" ht="24.2" customHeight="1">
      <c r="A173" s="34"/>
      <c r="B173" s="30"/>
      <c r="C173" s="185" t="s">
        <v>225</v>
      </c>
      <c r="D173" s="185" t="s">
        <v>123</v>
      </c>
      <c r="E173" s="186" t="s">
        <v>226</v>
      </c>
      <c r="F173" s="187" t="s">
        <v>227</v>
      </c>
      <c r="G173" s="188" t="s">
        <v>126</v>
      </c>
      <c r="H173" s="189">
        <v>25</v>
      </c>
      <c r="I173" s="32"/>
      <c r="J173" s="208">
        <f>ROUND(I173*H173,2)</f>
        <v>0</v>
      </c>
      <c r="K173" s="187" t="s">
        <v>127</v>
      </c>
      <c r="L173" s="30"/>
      <c r="M173" s="33" t="s">
        <v>1</v>
      </c>
      <c r="N173" s="107" t="s">
        <v>41</v>
      </c>
      <c r="O173" s="108"/>
      <c r="P173" s="109">
        <f>O173*H173</f>
        <v>0</v>
      </c>
      <c r="Q173" s="109">
        <v>0.12966</v>
      </c>
      <c r="R173" s="109">
        <f>Q173*H173</f>
        <v>3.2414999999999998</v>
      </c>
      <c r="S173" s="109">
        <v>0</v>
      </c>
      <c r="T173" s="110">
        <f>S173*H173</f>
        <v>0</v>
      </c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R173" s="111" t="s">
        <v>128</v>
      </c>
      <c r="AT173" s="111" t="s">
        <v>123</v>
      </c>
      <c r="AU173" s="111" t="s">
        <v>85</v>
      </c>
      <c r="AY173" s="49" t="s">
        <v>121</v>
      </c>
      <c r="BE173" s="112">
        <f>IF(N173="základní",J173,0)</f>
        <v>0</v>
      </c>
      <c r="BF173" s="112">
        <f>IF(N173="snížená",J173,0)</f>
        <v>0</v>
      </c>
      <c r="BG173" s="112">
        <f>IF(N173="zákl. přenesená",J173,0)</f>
        <v>0</v>
      </c>
      <c r="BH173" s="112">
        <f>IF(N173="sníž. přenesená",J173,0)</f>
        <v>0</v>
      </c>
      <c r="BI173" s="112">
        <f>IF(N173="nulová",J173,0)</f>
        <v>0</v>
      </c>
      <c r="BJ173" s="49" t="s">
        <v>81</v>
      </c>
      <c r="BK173" s="112">
        <f>ROUND(I173*H173,2)</f>
        <v>0</v>
      </c>
      <c r="BL173" s="49" t="s">
        <v>128</v>
      </c>
      <c r="BM173" s="111" t="s">
        <v>228</v>
      </c>
    </row>
    <row r="174" spans="1:65" s="58" customFormat="1" ht="29.25">
      <c r="A174" s="34"/>
      <c r="B174" s="30"/>
      <c r="C174" s="138"/>
      <c r="D174" s="190" t="s">
        <v>130</v>
      </c>
      <c r="E174" s="138"/>
      <c r="F174" s="191" t="s">
        <v>229</v>
      </c>
      <c r="G174" s="138"/>
      <c r="H174" s="138"/>
      <c r="I174" s="34"/>
      <c r="J174" s="138"/>
      <c r="K174" s="138"/>
      <c r="L174" s="30"/>
      <c r="M174" s="113"/>
      <c r="N174" s="114"/>
      <c r="O174" s="108"/>
      <c r="P174" s="108"/>
      <c r="Q174" s="108"/>
      <c r="R174" s="108"/>
      <c r="S174" s="108"/>
      <c r="T174" s="115"/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T174" s="49" t="s">
        <v>130</v>
      </c>
      <c r="AU174" s="49" t="s">
        <v>85</v>
      </c>
    </row>
    <row r="175" spans="1:65" s="35" customFormat="1">
      <c r="B175" s="116"/>
      <c r="C175" s="192"/>
      <c r="D175" s="190" t="s">
        <v>132</v>
      </c>
      <c r="E175" s="193" t="s">
        <v>1</v>
      </c>
      <c r="F175" s="194" t="s">
        <v>230</v>
      </c>
      <c r="G175" s="192"/>
      <c r="H175" s="193" t="s">
        <v>1</v>
      </c>
      <c r="J175" s="192"/>
      <c r="K175" s="192"/>
      <c r="L175" s="116"/>
      <c r="M175" s="118"/>
      <c r="N175" s="119"/>
      <c r="O175" s="119"/>
      <c r="P175" s="119"/>
      <c r="Q175" s="119"/>
      <c r="R175" s="119"/>
      <c r="S175" s="119"/>
      <c r="T175" s="120"/>
      <c r="AT175" s="117" t="s">
        <v>132</v>
      </c>
      <c r="AU175" s="117" t="s">
        <v>85</v>
      </c>
      <c r="AV175" s="35" t="s">
        <v>81</v>
      </c>
      <c r="AW175" s="35" t="s">
        <v>32</v>
      </c>
      <c r="AX175" s="35" t="s">
        <v>76</v>
      </c>
      <c r="AY175" s="117" t="s">
        <v>121</v>
      </c>
    </row>
    <row r="176" spans="1:65" s="36" customFormat="1">
      <c r="B176" s="121"/>
      <c r="C176" s="195"/>
      <c r="D176" s="190" t="s">
        <v>132</v>
      </c>
      <c r="E176" s="196" t="s">
        <v>1</v>
      </c>
      <c r="F176" s="197" t="s">
        <v>231</v>
      </c>
      <c r="G176" s="195"/>
      <c r="H176" s="198">
        <v>25</v>
      </c>
      <c r="J176" s="195"/>
      <c r="K176" s="195"/>
      <c r="L176" s="121"/>
      <c r="M176" s="123"/>
      <c r="N176" s="124"/>
      <c r="O176" s="124"/>
      <c r="P176" s="124"/>
      <c r="Q176" s="124"/>
      <c r="R176" s="124"/>
      <c r="S176" s="124"/>
      <c r="T176" s="125"/>
      <c r="AT176" s="122" t="s">
        <v>132</v>
      </c>
      <c r="AU176" s="122" t="s">
        <v>85</v>
      </c>
      <c r="AV176" s="36" t="s">
        <v>85</v>
      </c>
      <c r="AW176" s="36" t="s">
        <v>32</v>
      </c>
      <c r="AX176" s="36" t="s">
        <v>81</v>
      </c>
      <c r="AY176" s="122" t="s">
        <v>121</v>
      </c>
    </row>
    <row r="177" spans="1:65" s="58" customFormat="1" ht="33" customHeight="1">
      <c r="A177" s="34"/>
      <c r="B177" s="30"/>
      <c r="C177" s="185" t="s">
        <v>232</v>
      </c>
      <c r="D177" s="185" t="s">
        <v>123</v>
      </c>
      <c r="E177" s="186" t="s">
        <v>233</v>
      </c>
      <c r="F177" s="187" t="s">
        <v>234</v>
      </c>
      <c r="G177" s="188" t="s">
        <v>126</v>
      </c>
      <c r="H177" s="189">
        <v>95</v>
      </c>
      <c r="I177" s="32"/>
      <c r="J177" s="208">
        <f>ROUND(I177*H177,2)</f>
        <v>0</v>
      </c>
      <c r="K177" s="187" t="s">
        <v>127</v>
      </c>
      <c r="L177" s="30"/>
      <c r="M177" s="33" t="s">
        <v>1</v>
      </c>
      <c r="N177" s="107" t="s">
        <v>41</v>
      </c>
      <c r="O177" s="108"/>
      <c r="P177" s="109">
        <f>O177*H177</f>
        <v>0</v>
      </c>
      <c r="Q177" s="109">
        <v>8.9219999999999994E-2</v>
      </c>
      <c r="R177" s="109">
        <f>Q177*H177</f>
        <v>8.4758999999999993</v>
      </c>
      <c r="S177" s="109">
        <v>0</v>
      </c>
      <c r="T177" s="110">
        <f>S177*H177</f>
        <v>0</v>
      </c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R177" s="111" t="s">
        <v>128</v>
      </c>
      <c r="AT177" s="111" t="s">
        <v>123</v>
      </c>
      <c r="AU177" s="111" t="s">
        <v>85</v>
      </c>
      <c r="AY177" s="49" t="s">
        <v>121</v>
      </c>
      <c r="BE177" s="112">
        <f>IF(N177="základní",J177,0)</f>
        <v>0</v>
      </c>
      <c r="BF177" s="112">
        <f>IF(N177="snížená",J177,0)</f>
        <v>0</v>
      </c>
      <c r="BG177" s="112">
        <f>IF(N177="zákl. přenesená",J177,0)</f>
        <v>0</v>
      </c>
      <c r="BH177" s="112">
        <f>IF(N177="sníž. přenesená",J177,0)</f>
        <v>0</v>
      </c>
      <c r="BI177" s="112">
        <f>IF(N177="nulová",J177,0)</f>
        <v>0</v>
      </c>
      <c r="BJ177" s="49" t="s">
        <v>81</v>
      </c>
      <c r="BK177" s="112">
        <f>ROUND(I177*H177,2)</f>
        <v>0</v>
      </c>
      <c r="BL177" s="49" t="s">
        <v>128</v>
      </c>
      <c r="BM177" s="111" t="s">
        <v>235</v>
      </c>
    </row>
    <row r="178" spans="1:65" s="58" customFormat="1" ht="48.75">
      <c r="A178" s="34"/>
      <c r="B178" s="30"/>
      <c r="C178" s="138"/>
      <c r="D178" s="190" t="s">
        <v>130</v>
      </c>
      <c r="E178" s="138"/>
      <c r="F178" s="191" t="s">
        <v>236</v>
      </c>
      <c r="G178" s="138"/>
      <c r="H178" s="138"/>
      <c r="I178" s="34"/>
      <c r="J178" s="138"/>
      <c r="K178" s="138"/>
      <c r="L178" s="30"/>
      <c r="M178" s="113"/>
      <c r="N178" s="114"/>
      <c r="O178" s="108"/>
      <c r="P178" s="108"/>
      <c r="Q178" s="108"/>
      <c r="R178" s="108"/>
      <c r="S178" s="108"/>
      <c r="T178" s="115"/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T178" s="49" t="s">
        <v>130</v>
      </c>
      <c r="AU178" s="49" t="s">
        <v>85</v>
      </c>
    </row>
    <row r="179" spans="1:65" s="36" customFormat="1">
      <c r="B179" s="121"/>
      <c r="C179" s="195"/>
      <c r="D179" s="190" t="s">
        <v>132</v>
      </c>
      <c r="E179" s="196" t="s">
        <v>1</v>
      </c>
      <c r="F179" s="197" t="s">
        <v>237</v>
      </c>
      <c r="G179" s="195"/>
      <c r="H179" s="198">
        <v>88.4</v>
      </c>
      <c r="J179" s="195"/>
      <c r="K179" s="195"/>
      <c r="L179" s="121"/>
      <c r="M179" s="123"/>
      <c r="N179" s="124"/>
      <c r="O179" s="124"/>
      <c r="P179" s="124"/>
      <c r="Q179" s="124"/>
      <c r="R179" s="124"/>
      <c r="S179" s="124"/>
      <c r="T179" s="125"/>
      <c r="AT179" s="122" t="s">
        <v>132</v>
      </c>
      <c r="AU179" s="122" t="s">
        <v>85</v>
      </c>
      <c r="AV179" s="36" t="s">
        <v>85</v>
      </c>
      <c r="AW179" s="36" t="s">
        <v>32</v>
      </c>
      <c r="AX179" s="36" t="s">
        <v>76</v>
      </c>
      <c r="AY179" s="122" t="s">
        <v>121</v>
      </c>
    </row>
    <row r="180" spans="1:65" s="36" customFormat="1">
      <c r="B180" s="121"/>
      <c r="C180" s="195"/>
      <c r="D180" s="190" t="s">
        <v>132</v>
      </c>
      <c r="E180" s="196" t="s">
        <v>1</v>
      </c>
      <c r="F180" s="197" t="s">
        <v>238</v>
      </c>
      <c r="G180" s="195"/>
      <c r="H180" s="198">
        <v>3</v>
      </c>
      <c r="J180" s="195"/>
      <c r="K180" s="195"/>
      <c r="L180" s="121"/>
      <c r="M180" s="123"/>
      <c r="N180" s="124"/>
      <c r="O180" s="124"/>
      <c r="P180" s="124"/>
      <c r="Q180" s="124"/>
      <c r="R180" s="124"/>
      <c r="S180" s="124"/>
      <c r="T180" s="125"/>
      <c r="AT180" s="122" t="s">
        <v>132</v>
      </c>
      <c r="AU180" s="122" t="s">
        <v>85</v>
      </c>
      <c r="AV180" s="36" t="s">
        <v>85</v>
      </c>
      <c r="AW180" s="36" t="s">
        <v>32</v>
      </c>
      <c r="AX180" s="36" t="s">
        <v>76</v>
      </c>
      <c r="AY180" s="122" t="s">
        <v>121</v>
      </c>
    </row>
    <row r="181" spans="1:65" s="36" customFormat="1">
      <c r="B181" s="121"/>
      <c r="C181" s="195"/>
      <c r="D181" s="190" t="s">
        <v>132</v>
      </c>
      <c r="E181" s="196" t="s">
        <v>1</v>
      </c>
      <c r="F181" s="197" t="s">
        <v>239</v>
      </c>
      <c r="G181" s="195"/>
      <c r="H181" s="198">
        <v>3.6</v>
      </c>
      <c r="J181" s="195"/>
      <c r="K181" s="195"/>
      <c r="L181" s="121"/>
      <c r="M181" s="123"/>
      <c r="N181" s="124"/>
      <c r="O181" s="124"/>
      <c r="P181" s="124"/>
      <c r="Q181" s="124"/>
      <c r="R181" s="124"/>
      <c r="S181" s="124"/>
      <c r="T181" s="125"/>
      <c r="AT181" s="122" t="s">
        <v>132</v>
      </c>
      <c r="AU181" s="122" t="s">
        <v>85</v>
      </c>
      <c r="AV181" s="36" t="s">
        <v>85</v>
      </c>
      <c r="AW181" s="36" t="s">
        <v>32</v>
      </c>
      <c r="AX181" s="36" t="s">
        <v>76</v>
      </c>
      <c r="AY181" s="122" t="s">
        <v>121</v>
      </c>
    </row>
    <row r="182" spans="1:65" s="39" customFormat="1">
      <c r="B182" s="128"/>
      <c r="C182" s="204"/>
      <c r="D182" s="190" t="s">
        <v>132</v>
      </c>
      <c r="E182" s="205" t="s">
        <v>1</v>
      </c>
      <c r="F182" s="206" t="s">
        <v>214</v>
      </c>
      <c r="G182" s="204"/>
      <c r="H182" s="207">
        <v>95</v>
      </c>
      <c r="J182" s="204"/>
      <c r="K182" s="204"/>
      <c r="L182" s="128"/>
      <c r="M182" s="130"/>
      <c r="N182" s="131"/>
      <c r="O182" s="131"/>
      <c r="P182" s="131"/>
      <c r="Q182" s="131"/>
      <c r="R182" s="131"/>
      <c r="S182" s="131"/>
      <c r="T182" s="132"/>
      <c r="AT182" s="129" t="s">
        <v>132</v>
      </c>
      <c r="AU182" s="129" t="s">
        <v>85</v>
      </c>
      <c r="AV182" s="39" t="s">
        <v>128</v>
      </c>
      <c r="AW182" s="39" t="s">
        <v>32</v>
      </c>
      <c r="AX182" s="39" t="s">
        <v>81</v>
      </c>
      <c r="AY182" s="129" t="s">
        <v>121</v>
      </c>
    </row>
    <row r="183" spans="1:65" s="58" customFormat="1" ht="16.5" customHeight="1">
      <c r="A183" s="34"/>
      <c r="B183" s="30"/>
      <c r="C183" s="199" t="s">
        <v>240</v>
      </c>
      <c r="D183" s="199" t="s">
        <v>184</v>
      </c>
      <c r="E183" s="200" t="s">
        <v>241</v>
      </c>
      <c r="F183" s="201" t="s">
        <v>242</v>
      </c>
      <c r="G183" s="202" t="s">
        <v>126</v>
      </c>
      <c r="H183" s="203">
        <v>89.284000000000006</v>
      </c>
      <c r="I183" s="37"/>
      <c r="J183" s="209">
        <f>ROUND(I183*H183,2)</f>
        <v>0</v>
      </c>
      <c r="K183" s="201" t="s">
        <v>1</v>
      </c>
      <c r="L183" s="126"/>
      <c r="M183" s="38" t="s">
        <v>1</v>
      </c>
      <c r="N183" s="127" t="s">
        <v>41</v>
      </c>
      <c r="O183" s="108"/>
      <c r="P183" s="109">
        <f>O183*H183</f>
        <v>0</v>
      </c>
      <c r="Q183" s="109">
        <v>0.13200000000000001</v>
      </c>
      <c r="R183" s="109">
        <f>Q183*H183</f>
        <v>11.785488000000001</v>
      </c>
      <c r="S183" s="109">
        <v>0</v>
      </c>
      <c r="T183" s="110">
        <f>S183*H183</f>
        <v>0</v>
      </c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R183" s="111" t="s">
        <v>166</v>
      </c>
      <c r="AT183" s="111" t="s">
        <v>184</v>
      </c>
      <c r="AU183" s="111" t="s">
        <v>85</v>
      </c>
      <c r="AY183" s="49" t="s">
        <v>121</v>
      </c>
      <c r="BE183" s="112">
        <f>IF(N183="základní",J183,0)</f>
        <v>0</v>
      </c>
      <c r="BF183" s="112">
        <f>IF(N183="snížená",J183,0)</f>
        <v>0</v>
      </c>
      <c r="BG183" s="112">
        <f>IF(N183="zákl. přenesená",J183,0)</f>
        <v>0</v>
      </c>
      <c r="BH183" s="112">
        <f>IF(N183="sníž. přenesená",J183,0)</f>
        <v>0</v>
      </c>
      <c r="BI183" s="112">
        <f>IF(N183="nulová",J183,0)</f>
        <v>0</v>
      </c>
      <c r="BJ183" s="49" t="s">
        <v>81</v>
      </c>
      <c r="BK183" s="112">
        <f>ROUND(I183*H183,2)</f>
        <v>0</v>
      </c>
      <c r="BL183" s="49" t="s">
        <v>128</v>
      </c>
      <c r="BM183" s="111" t="s">
        <v>243</v>
      </c>
    </row>
    <row r="184" spans="1:65" s="58" customFormat="1">
      <c r="A184" s="34"/>
      <c r="B184" s="30"/>
      <c r="C184" s="138"/>
      <c r="D184" s="190" t="s">
        <v>130</v>
      </c>
      <c r="E184" s="138"/>
      <c r="F184" s="191"/>
      <c r="G184" s="138"/>
      <c r="H184" s="138"/>
      <c r="I184" s="34"/>
      <c r="J184" s="138"/>
      <c r="K184" s="138"/>
      <c r="L184" s="30"/>
      <c r="M184" s="113"/>
      <c r="N184" s="114"/>
      <c r="O184" s="108"/>
      <c r="P184" s="108"/>
      <c r="Q184" s="108"/>
      <c r="R184" s="108"/>
      <c r="S184" s="108"/>
      <c r="T184" s="115"/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T184" s="49" t="s">
        <v>130</v>
      </c>
      <c r="AU184" s="49" t="s">
        <v>85</v>
      </c>
    </row>
    <row r="185" spans="1:65" s="36" customFormat="1">
      <c r="B185" s="121"/>
      <c r="C185" s="195"/>
      <c r="D185" s="190" t="s">
        <v>132</v>
      </c>
      <c r="E185" s="196" t="s">
        <v>1</v>
      </c>
      <c r="F185" s="197" t="s">
        <v>244</v>
      </c>
      <c r="G185" s="195"/>
      <c r="H185" s="198">
        <v>88.4</v>
      </c>
      <c r="J185" s="195"/>
      <c r="K185" s="195"/>
      <c r="L185" s="121"/>
      <c r="M185" s="123"/>
      <c r="N185" s="124"/>
      <c r="O185" s="124"/>
      <c r="P185" s="124"/>
      <c r="Q185" s="124"/>
      <c r="R185" s="124"/>
      <c r="S185" s="124"/>
      <c r="T185" s="125"/>
      <c r="AT185" s="122" t="s">
        <v>132</v>
      </c>
      <c r="AU185" s="122" t="s">
        <v>85</v>
      </c>
      <c r="AV185" s="36" t="s">
        <v>85</v>
      </c>
      <c r="AW185" s="36" t="s">
        <v>32</v>
      </c>
      <c r="AX185" s="36" t="s">
        <v>81</v>
      </c>
      <c r="AY185" s="122" t="s">
        <v>121</v>
      </c>
    </row>
    <row r="186" spans="1:65" s="36" customFormat="1">
      <c r="B186" s="121"/>
      <c r="C186" s="195"/>
      <c r="D186" s="190" t="s">
        <v>132</v>
      </c>
      <c r="E186" s="195"/>
      <c r="F186" s="197" t="s">
        <v>245</v>
      </c>
      <c r="G186" s="195"/>
      <c r="H186" s="198">
        <v>89.284000000000006</v>
      </c>
      <c r="J186" s="195"/>
      <c r="K186" s="195"/>
      <c r="L186" s="121"/>
      <c r="M186" s="123"/>
      <c r="N186" s="124"/>
      <c r="O186" s="124"/>
      <c r="P186" s="124"/>
      <c r="Q186" s="124"/>
      <c r="R186" s="124"/>
      <c r="S186" s="124"/>
      <c r="T186" s="125"/>
      <c r="AT186" s="122" t="s">
        <v>132</v>
      </c>
      <c r="AU186" s="122" t="s">
        <v>85</v>
      </c>
      <c r="AV186" s="36" t="s">
        <v>85</v>
      </c>
      <c r="AW186" s="36" t="s">
        <v>3</v>
      </c>
      <c r="AX186" s="36" t="s">
        <v>81</v>
      </c>
      <c r="AY186" s="122" t="s">
        <v>121</v>
      </c>
    </row>
    <row r="187" spans="1:65" s="58" customFormat="1" ht="16.5" customHeight="1">
      <c r="A187" s="34"/>
      <c r="B187" s="30"/>
      <c r="C187" s="199" t="s">
        <v>7</v>
      </c>
      <c r="D187" s="199" t="s">
        <v>184</v>
      </c>
      <c r="E187" s="200" t="s">
        <v>246</v>
      </c>
      <c r="F187" s="201" t="s">
        <v>247</v>
      </c>
      <c r="G187" s="202" t="s">
        <v>126</v>
      </c>
      <c r="H187" s="203">
        <v>3.6360000000000001</v>
      </c>
      <c r="I187" s="37"/>
      <c r="J187" s="209">
        <f>ROUND(I187*H187,2)</f>
        <v>0</v>
      </c>
      <c r="K187" s="201" t="s">
        <v>1</v>
      </c>
      <c r="L187" s="126"/>
      <c r="M187" s="38" t="s">
        <v>1</v>
      </c>
      <c r="N187" s="127" t="s">
        <v>41</v>
      </c>
      <c r="O187" s="108"/>
      <c r="P187" s="109">
        <f>O187*H187</f>
        <v>0</v>
      </c>
      <c r="Q187" s="109">
        <v>0.13200000000000001</v>
      </c>
      <c r="R187" s="109">
        <f>Q187*H187</f>
        <v>0.47995199999999999</v>
      </c>
      <c r="S187" s="109">
        <v>0</v>
      </c>
      <c r="T187" s="110">
        <f>S187*H187</f>
        <v>0</v>
      </c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R187" s="111" t="s">
        <v>166</v>
      </c>
      <c r="AT187" s="111" t="s">
        <v>184</v>
      </c>
      <c r="AU187" s="111" t="s">
        <v>85</v>
      </c>
      <c r="AY187" s="49" t="s">
        <v>121</v>
      </c>
      <c r="BE187" s="112">
        <f>IF(N187="základní",J187,0)</f>
        <v>0</v>
      </c>
      <c r="BF187" s="112">
        <f>IF(N187="snížená",J187,0)</f>
        <v>0</v>
      </c>
      <c r="BG187" s="112">
        <f>IF(N187="zákl. přenesená",J187,0)</f>
        <v>0</v>
      </c>
      <c r="BH187" s="112">
        <f>IF(N187="sníž. přenesená",J187,0)</f>
        <v>0</v>
      </c>
      <c r="BI187" s="112">
        <f>IF(N187="nulová",J187,0)</f>
        <v>0</v>
      </c>
      <c r="BJ187" s="49" t="s">
        <v>81</v>
      </c>
      <c r="BK187" s="112">
        <f>ROUND(I187*H187,2)</f>
        <v>0</v>
      </c>
      <c r="BL187" s="49" t="s">
        <v>128</v>
      </c>
      <c r="BM187" s="111" t="s">
        <v>248</v>
      </c>
    </row>
    <row r="188" spans="1:65" s="58" customFormat="1">
      <c r="A188" s="34"/>
      <c r="B188" s="30"/>
      <c r="C188" s="138"/>
      <c r="D188" s="190" t="s">
        <v>130</v>
      </c>
      <c r="E188" s="138"/>
      <c r="F188" s="191"/>
      <c r="G188" s="138"/>
      <c r="H188" s="138"/>
      <c r="I188" s="34"/>
      <c r="J188" s="138"/>
      <c r="K188" s="138"/>
      <c r="L188" s="30"/>
      <c r="M188" s="113"/>
      <c r="N188" s="114"/>
      <c r="O188" s="108"/>
      <c r="P188" s="108"/>
      <c r="Q188" s="108"/>
      <c r="R188" s="108"/>
      <c r="S188" s="108"/>
      <c r="T188" s="115"/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T188" s="49" t="s">
        <v>130</v>
      </c>
      <c r="AU188" s="49" t="s">
        <v>85</v>
      </c>
    </row>
    <row r="189" spans="1:65" s="36" customFormat="1">
      <c r="B189" s="121"/>
      <c r="C189" s="195"/>
      <c r="D189" s="190" t="s">
        <v>132</v>
      </c>
      <c r="E189" s="195"/>
      <c r="F189" s="197" t="s">
        <v>249</v>
      </c>
      <c r="G189" s="195"/>
      <c r="H189" s="198">
        <v>3.6360000000000001</v>
      </c>
      <c r="J189" s="195"/>
      <c r="K189" s="195"/>
      <c r="L189" s="121"/>
      <c r="M189" s="123"/>
      <c r="N189" s="124"/>
      <c r="O189" s="124"/>
      <c r="P189" s="124"/>
      <c r="Q189" s="124"/>
      <c r="R189" s="124"/>
      <c r="S189" s="124"/>
      <c r="T189" s="125"/>
      <c r="AT189" s="122" t="s">
        <v>132</v>
      </c>
      <c r="AU189" s="122" t="s">
        <v>85</v>
      </c>
      <c r="AV189" s="36" t="s">
        <v>85</v>
      </c>
      <c r="AW189" s="36" t="s">
        <v>3</v>
      </c>
      <c r="AX189" s="36" t="s">
        <v>81</v>
      </c>
      <c r="AY189" s="122" t="s">
        <v>121</v>
      </c>
    </row>
    <row r="190" spans="1:65" s="58" customFormat="1" ht="21.75" customHeight="1">
      <c r="A190" s="34"/>
      <c r="B190" s="30"/>
      <c r="C190" s="199" t="s">
        <v>250</v>
      </c>
      <c r="D190" s="199" t="s">
        <v>184</v>
      </c>
      <c r="E190" s="200" t="s">
        <v>251</v>
      </c>
      <c r="F190" s="201" t="s">
        <v>252</v>
      </c>
      <c r="G190" s="202" t="s">
        <v>126</v>
      </c>
      <c r="H190" s="203">
        <v>3.03</v>
      </c>
      <c r="I190" s="37"/>
      <c r="J190" s="209">
        <f>ROUND(I190*H190,2)</f>
        <v>0</v>
      </c>
      <c r="K190" s="201" t="s">
        <v>1</v>
      </c>
      <c r="L190" s="126"/>
      <c r="M190" s="38" t="s">
        <v>1</v>
      </c>
      <c r="N190" s="127" t="s">
        <v>41</v>
      </c>
      <c r="O190" s="108"/>
      <c r="P190" s="109">
        <f>O190*H190</f>
        <v>0</v>
      </c>
      <c r="Q190" s="109">
        <v>0.13100000000000001</v>
      </c>
      <c r="R190" s="109">
        <f>Q190*H190</f>
        <v>0.39693000000000001</v>
      </c>
      <c r="S190" s="109">
        <v>0</v>
      </c>
      <c r="T190" s="110">
        <f>S190*H190</f>
        <v>0</v>
      </c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R190" s="111" t="s">
        <v>166</v>
      </c>
      <c r="AT190" s="111" t="s">
        <v>184</v>
      </c>
      <c r="AU190" s="111" t="s">
        <v>85</v>
      </c>
      <c r="AY190" s="49" t="s">
        <v>121</v>
      </c>
      <c r="BE190" s="112">
        <f>IF(N190="základní",J190,0)</f>
        <v>0</v>
      </c>
      <c r="BF190" s="112">
        <f>IF(N190="snížená",J190,0)</f>
        <v>0</v>
      </c>
      <c r="BG190" s="112">
        <f>IF(N190="zákl. přenesená",J190,0)</f>
        <v>0</v>
      </c>
      <c r="BH190" s="112">
        <f>IF(N190="sníž. přenesená",J190,0)</f>
        <v>0</v>
      </c>
      <c r="BI190" s="112">
        <f>IF(N190="nulová",J190,0)</f>
        <v>0</v>
      </c>
      <c r="BJ190" s="49" t="s">
        <v>81</v>
      </c>
      <c r="BK190" s="112">
        <f>ROUND(I190*H190,2)</f>
        <v>0</v>
      </c>
      <c r="BL190" s="49" t="s">
        <v>128</v>
      </c>
      <c r="BM190" s="111" t="s">
        <v>253</v>
      </c>
    </row>
    <row r="191" spans="1:65" s="58" customFormat="1">
      <c r="A191" s="34"/>
      <c r="B191" s="30"/>
      <c r="C191" s="138"/>
      <c r="D191" s="190" t="s">
        <v>130</v>
      </c>
      <c r="E191" s="138"/>
      <c r="F191" s="191"/>
      <c r="G191" s="138"/>
      <c r="H191" s="138"/>
      <c r="I191" s="34"/>
      <c r="J191" s="138"/>
      <c r="K191" s="138"/>
      <c r="L191" s="30"/>
      <c r="M191" s="113"/>
      <c r="N191" s="114"/>
      <c r="O191" s="108"/>
      <c r="P191" s="108"/>
      <c r="Q191" s="108"/>
      <c r="R191" s="108"/>
      <c r="S191" s="108"/>
      <c r="T191" s="115"/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T191" s="49" t="s">
        <v>130</v>
      </c>
      <c r="AU191" s="49" t="s">
        <v>85</v>
      </c>
    </row>
    <row r="192" spans="1:65" s="36" customFormat="1">
      <c r="B192" s="121"/>
      <c r="C192" s="195"/>
      <c r="D192" s="190" t="s">
        <v>132</v>
      </c>
      <c r="E192" s="196" t="s">
        <v>1</v>
      </c>
      <c r="F192" s="197" t="s">
        <v>254</v>
      </c>
      <c r="G192" s="195"/>
      <c r="H192" s="198">
        <v>3</v>
      </c>
      <c r="J192" s="195"/>
      <c r="K192" s="195"/>
      <c r="L192" s="121"/>
      <c r="M192" s="123"/>
      <c r="N192" s="124"/>
      <c r="O192" s="124"/>
      <c r="P192" s="124"/>
      <c r="Q192" s="124"/>
      <c r="R192" s="124"/>
      <c r="S192" s="124"/>
      <c r="T192" s="125"/>
      <c r="AT192" s="122" t="s">
        <v>132</v>
      </c>
      <c r="AU192" s="122" t="s">
        <v>85</v>
      </c>
      <c r="AV192" s="36" t="s">
        <v>85</v>
      </c>
      <c r="AW192" s="36" t="s">
        <v>32</v>
      </c>
      <c r="AX192" s="36" t="s">
        <v>81</v>
      </c>
      <c r="AY192" s="122" t="s">
        <v>121</v>
      </c>
    </row>
    <row r="193" spans="1:65" s="36" customFormat="1">
      <c r="B193" s="121"/>
      <c r="C193" s="195"/>
      <c r="D193" s="190" t="s">
        <v>132</v>
      </c>
      <c r="E193" s="195"/>
      <c r="F193" s="197" t="s">
        <v>255</v>
      </c>
      <c r="G193" s="195"/>
      <c r="H193" s="198">
        <v>3.03</v>
      </c>
      <c r="J193" s="195"/>
      <c r="K193" s="195"/>
      <c r="L193" s="121"/>
      <c r="M193" s="123"/>
      <c r="N193" s="124"/>
      <c r="O193" s="124"/>
      <c r="P193" s="124"/>
      <c r="Q193" s="124"/>
      <c r="R193" s="124"/>
      <c r="S193" s="124"/>
      <c r="T193" s="125"/>
      <c r="AT193" s="122" t="s">
        <v>132</v>
      </c>
      <c r="AU193" s="122" t="s">
        <v>85</v>
      </c>
      <c r="AV193" s="36" t="s">
        <v>85</v>
      </c>
      <c r="AW193" s="36" t="s">
        <v>3</v>
      </c>
      <c r="AX193" s="36" t="s">
        <v>81</v>
      </c>
      <c r="AY193" s="122" t="s">
        <v>121</v>
      </c>
    </row>
    <row r="194" spans="1:65" s="58" customFormat="1" ht="33" customHeight="1">
      <c r="A194" s="34"/>
      <c r="B194" s="30"/>
      <c r="C194" s="185" t="s">
        <v>256</v>
      </c>
      <c r="D194" s="185" t="s">
        <v>123</v>
      </c>
      <c r="E194" s="186" t="s">
        <v>257</v>
      </c>
      <c r="F194" s="187" t="s">
        <v>258</v>
      </c>
      <c r="G194" s="188" t="s">
        <v>126</v>
      </c>
      <c r="H194" s="189">
        <v>6.6</v>
      </c>
      <c r="I194" s="32"/>
      <c r="J194" s="208">
        <f>ROUND(I194*H194,2)</f>
        <v>0</v>
      </c>
      <c r="K194" s="187" t="s">
        <v>127</v>
      </c>
      <c r="L194" s="30"/>
      <c r="M194" s="33" t="s">
        <v>1</v>
      </c>
      <c r="N194" s="107" t="s">
        <v>41</v>
      </c>
      <c r="O194" s="108"/>
      <c r="P194" s="109">
        <f>O194*H194</f>
        <v>0</v>
      </c>
      <c r="Q194" s="109">
        <v>0</v>
      </c>
      <c r="R194" s="109">
        <f>Q194*H194</f>
        <v>0</v>
      </c>
      <c r="S194" s="109">
        <v>0</v>
      </c>
      <c r="T194" s="110">
        <f>S194*H194</f>
        <v>0</v>
      </c>
      <c r="U194" s="34"/>
      <c r="V194" s="34"/>
      <c r="W194" s="34"/>
      <c r="X194" s="34"/>
      <c r="Y194" s="34"/>
      <c r="Z194" s="34"/>
      <c r="AA194" s="34"/>
      <c r="AB194" s="34"/>
      <c r="AC194" s="34"/>
      <c r="AD194" s="34"/>
      <c r="AE194" s="34"/>
      <c r="AR194" s="111" t="s">
        <v>128</v>
      </c>
      <c r="AT194" s="111" t="s">
        <v>123</v>
      </c>
      <c r="AU194" s="111" t="s">
        <v>85</v>
      </c>
      <c r="AY194" s="49" t="s">
        <v>121</v>
      </c>
      <c r="BE194" s="112">
        <f>IF(N194="základní",J194,0)</f>
        <v>0</v>
      </c>
      <c r="BF194" s="112">
        <f>IF(N194="snížená",J194,0)</f>
        <v>0</v>
      </c>
      <c r="BG194" s="112">
        <f>IF(N194="zákl. přenesená",J194,0)</f>
        <v>0</v>
      </c>
      <c r="BH194" s="112">
        <f>IF(N194="sníž. přenesená",J194,0)</f>
        <v>0</v>
      </c>
      <c r="BI194" s="112">
        <f>IF(N194="nulová",J194,0)</f>
        <v>0</v>
      </c>
      <c r="BJ194" s="49" t="s">
        <v>81</v>
      </c>
      <c r="BK194" s="112">
        <f>ROUND(I194*H194,2)</f>
        <v>0</v>
      </c>
      <c r="BL194" s="49" t="s">
        <v>128</v>
      </c>
      <c r="BM194" s="111" t="s">
        <v>259</v>
      </c>
    </row>
    <row r="195" spans="1:65" s="58" customFormat="1" ht="48.75">
      <c r="A195" s="34"/>
      <c r="B195" s="30"/>
      <c r="C195" s="138"/>
      <c r="D195" s="190" t="s">
        <v>130</v>
      </c>
      <c r="E195" s="138"/>
      <c r="F195" s="191" t="s">
        <v>260</v>
      </c>
      <c r="G195" s="138"/>
      <c r="H195" s="138"/>
      <c r="I195" s="34"/>
      <c r="J195" s="138"/>
      <c r="K195" s="138"/>
      <c r="L195" s="30"/>
      <c r="M195" s="113"/>
      <c r="N195" s="114"/>
      <c r="O195" s="108"/>
      <c r="P195" s="108"/>
      <c r="Q195" s="108"/>
      <c r="R195" s="108"/>
      <c r="S195" s="108"/>
      <c r="T195" s="115"/>
      <c r="U195" s="34"/>
      <c r="V195" s="34"/>
      <c r="W195" s="34"/>
      <c r="X195" s="34"/>
      <c r="Y195" s="34"/>
      <c r="Z195" s="34"/>
      <c r="AA195" s="34"/>
      <c r="AB195" s="34"/>
      <c r="AC195" s="34"/>
      <c r="AD195" s="34"/>
      <c r="AE195" s="34"/>
      <c r="AT195" s="49" t="s">
        <v>130</v>
      </c>
      <c r="AU195" s="49" t="s">
        <v>85</v>
      </c>
    </row>
    <row r="196" spans="1:65" s="36" customFormat="1">
      <c r="B196" s="121"/>
      <c r="C196" s="195"/>
      <c r="D196" s="190" t="s">
        <v>132</v>
      </c>
      <c r="E196" s="196" t="s">
        <v>1</v>
      </c>
      <c r="F196" s="197" t="s">
        <v>261</v>
      </c>
      <c r="G196" s="195"/>
      <c r="H196" s="198">
        <v>6.6</v>
      </c>
      <c r="J196" s="195"/>
      <c r="K196" s="195"/>
      <c r="L196" s="121"/>
      <c r="M196" s="123"/>
      <c r="N196" s="124"/>
      <c r="O196" s="124"/>
      <c r="P196" s="124"/>
      <c r="Q196" s="124"/>
      <c r="R196" s="124"/>
      <c r="S196" s="124"/>
      <c r="T196" s="125"/>
      <c r="AT196" s="122" t="s">
        <v>132</v>
      </c>
      <c r="AU196" s="122" t="s">
        <v>85</v>
      </c>
      <c r="AV196" s="36" t="s">
        <v>85</v>
      </c>
      <c r="AW196" s="36" t="s">
        <v>32</v>
      </c>
      <c r="AX196" s="36" t="s">
        <v>81</v>
      </c>
      <c r="AY196" s="122" t="s">
        <v>121</v>
      </c>
    </row>
    <row r="197" spans="1:65" s="58" customFormat="1" ht="21.75" customHeight="1">
      <c r="A197" s="34"/>
      <c r="B197" s="30"/>
      <c r="C197" s="185" t="s">
        <v>262</v>
      </c>
      <c r="D197" s="185" t="s">
        <v>123</v>
      </c>
      <c r="E197" s="186" t="s">
        <v>263</v>
      </c>
      <c r="F197" s="187" t="s">
        <v>264</v>
      </c>
      <c r="G197" s="188" t="s">
        <v>142</v>
      </c>
      <c r="H197" s="189">
        <v>50</v>
      </c>
      <c r="I197" s="32"/>
      <c r="J197" s="208">
        <f>ROUND(I197*H197,2)</f>
        <v>0</v>
      </c>
      <c r="K197" s="187" t="s">
        <v>127</v>
      </c>
      <c r="L197" s="30"/>
      <c r="M197" s="33" t="s">
        <v>1</v>
      </c>
      <c r="N197" s="107" t="s">
        <v>41</v>
      </c>
      <c r="O197" s="108"/>
      <c r="P197" s="109">
        <f>O197*H197</f>
        <v>0</v>
      </c>
      <c r="Q197" s="109">
        <v>3.5999999999999999E-3</v>
      </c>
      <c r="R197" s="109">
        <f>Q197*H197</f>
        <v>0.18</v>
      </c>
      <c r="S197" s="109">
        <v>0</v>
      </c>
      <c r="T197" s="110">
        <f>S197*H197</f>
        <v>0</v>
      </c>
      <c r="U197" s="34"/>
      <c r="V197" s="34"/>
      <c r="W197" s="34"/>
      <c r="X197" s="34"/>
      <c r="Y197" s="34"/>
      <c r="Z197" s="34"/>
      <c r="AA197" s="34"/>
      <c r="AB197" s="34"/>
      <c r="AC197" s="34"/>
      <c r="AD197" s="34"/>
      <c r="AE197" s="34"/>
      <c r="AR197" s="111" t="s">
        <v>128</v>
      </c>
      <c r="AT197" s="111" t="s">
        <v>123</v>
      </c>
      <c r="AU197" s="111" t="s">
        <v>85</v>
      </c>
      <c r="AY197" s="49" t="s">
        <v>121</v>
      </c>
      <c r="BE197" s="112">
        <f>IF(N197="základní",J197,0)</f>
        <v>0</v>
      </c>
      <c r="BF197" s="112">
        <f>IF(N197="snížená",J197,0)</f>
        <v>0</v>
      </c>
      <c r="BG197" s="112">
        <f>IF(N197="zákl. přenesená",J197,0)</f>
        <v>0</v>
      </c>
      <c r="BH197" s="112">
        <f>IF(N197="sníž. přenesená",J197,0)</f>
        <v>0</v>
      </c>
      <c r="BI197" s="112">
        <f>IF(N197="nulová",J197,0)</f>
        <v>0</v>
      </c>
      <c r="BJ197" s="49" t="s">
        <v>81</v>
      </c>
      <c r="BK197" s="112">
        <f>ROUND(I197*H197,2)</f>
        <v>0</v>
      </c>
      <c r="BL197" s="49" t="s">
        <v>128</v>
      </c>
      <c r="BM197" s="111" t="s">
        <v>265</v>
      </c>
    </row>
    <row r="198" spans="1:65" s="58" customFormat="1" ht="19.5">
      <c r="A198" s="34"/>
      <c r="B198" s="30"/>
      <c r="C198" s="138"/>
      <c r="D198" s="190" t="s">
        <v>130</v>
      </c>
      <c r="E198" s="138"/>
      <c r="F198" s="191" t="s">
        <v>266</v>
      </c>
      <c r="G198" s="138"/>
      <c r="H198" s="138"/>
      <c r="I198" s="34"/>
      <c r="J198" s="138"/>
      <c r="K198" s="138"/>
      <c r="L198" s="30"/>
      <c r="M198" s="113"/>
      <c r="N198" s="114"/>
      <c r="O198" s="108"/>
      <c r="P198" s="108"/>
      <c r="Q198" s="108"/>
      <c r="R198" s="108"/>
      <c r="S198" s="108"/>
      <c r="T198" s="115"/>
      <c r="U198" s="34"/>
      <c r="V198" s="34"/>
      <c r="W198" s="34"/>
      <c r="X198" s="34"/>
      <c r="Y198" s="34"/>
      <c r="Z198" s="34"/>
      <c r="AA198" s="34"/>
      <c r="AB198" s="34"/>
      <c r="AC198" s="34"/>
      <c r="AD198" s="34"/>
      <c r="AE198" s="34"/>
      <c r="AT198" s="49" t="s">
        <v>130</v>
      </c>
      <c r="AU198" s="49" t="s">
        <v>85</v>
      </c>
    </row>
    <row r="199" spans="1:65" s="31" customFormat="1" ht="22.9" customHeight="1">
      <c r="B199" s="99"/>
      <c r="C199" s="179"/>
      <c r="D199" s="180" t="s">
        <v>75</v>
      </c>
      <c r="E199" s="183" t="s">
        <v>173</v>
      </c>
      <c r="F199" s="183" t="s">
        <v>267</v>
      </c>
      <c r="G199" s="179"/>
      <c r="H199" s="179"/>
      <c r="J199" s="184">
        <f>BK199</f>
        <v>0</v>
      </c>
      <c r="K199" s="179"/>
      <c r="L199" s="99"/>
      <c r="M199" s="101"/>
      <c r="N199" s="102"/>
      <c r="O199" s="102"/>
      <c r="P199" s="103">
        <f>SUM(P200:P241)</f>
        <v>0</v>
      </c>
      <c r="Q199" s="102"/>
      <c r="R199" s="103">
        <f>SUM(R200:R241)</f>
        <v>51.670889500000001</v>
      </c>
      <c r="S199" s="102"/>
      <c r="T199" s="104">
        <f>SUM(T200:T241)</f>
        <v>0</v>
      </c>
      <c r="AR199" s="100" t="s">
        <v>81</v>
      </c>
      <c r="AT199" s="105" t="s">
        <v>75</v>
      </c>
      <c r="AU199" s="105" t="s">
        <v>81</v>
      </c>
      <c r="AY199" s="100" t="s">
        <v>121</v>
      </c>
      <c r="BK199" s="106">
        <f>SUM(BK200:BK241)</f>
        <v>0</v>
      </c>
    </row>
    <row r="200" spans="1:65" s="58" customFormat="1" ht="55.5" customHeight="1">
      <c r="A200" s="34"/>
      <c r="B200" s="30"/>
      <c r="C200" s="185" t="s">
        <v>231</v>
      </c>
      <c r="D200" s="185" t="s">
        <v>123</v>
      </c>
      <c r="E200" s="186" t="s">
        <v>268</v>
      </c>
      <c r="F200" s="187" t="s">
        <v>269</v>
      </c>
      <c r="G200" s="188" t="s">
        <v>270</v>
      </c>
      <c r="H200" s="189">
        <v>1</v>
      </c>
      <c r="I200" s="32"/>
      <c r="J200" s="208">
        <f>ROUND(I200*H200,2)</f>
        <v>0</v>
      </c>
      <c r="K200" s="187" t="s">
        <v>1</v>
      </c>
      <c r="L200" s="30"/>
      <c r="M200" s="33" t="s">
        <v>1</v>
      </c>
      <c r="N200" s="107" t="s">
        <v>41</v>
      </c>
      <c r="O200" s="108"/>
      <c r="P200" s="109">
        <f>O200*H200</f>
        <v>0</v>
      </c>
      <c r="Q200" s="109">
        <v>6.9999999999999999E-4</v>
      </c>
      <c r="R200" s="109">
        <f>Q200*H200</f>
        <v>6.9999999999999999E-4</v>
      </c>
      <c r="S200" s="109">
        <v>0</v>
      </c>
      <c r="T200" s="110">
        <f>S200*H200</f>
        <v>0</v>
      </c>
      <c r="U200" s="34"/>
      <c r="V200" s="34"/>
      <c r="W200" s="34"/>
      <c r="X200" s="34"/>
      <c r="Y200" s="34"/>
      <c r="Z200" s="34"/>
      <c r="AA200" s="34"/>
      <c r="AB200" s="34"/>
      <c r="AC200" s="34"/>
      <c r="AD200" s="34"/>
      <c r="AE200" s="34"/>
      <c r="AR200" s="111" t="s">
        <v>128</v>
      </c>
      <c r="AT200" s="111" t="s">
        <v>123</v>
      </c>
      <c r="AU200" s="111" t="s">
        <v>85</v>
      </c>
      <c r="AY200" s="49" t="s">
        <v>121</v>
      </c>
      <c r="BE200" s="112">
        <f>IF(N200="základní",J200,0)</f>
        <v>0</v>
      </c>
      <c r="BF200" s="112">
        <f>IF(N200="snížená",J200,0)</f>
        <v>0</v>
      </c>
      <c r="BG200" s="112">
        <f>IF(N200="zákl. přenesená",J200,0)</f>
        <v>0</v>
      </c>
      <c r="BH200" s="112">
        <f>IF(N200="sníž. přenesená",J200,0)</f>
        <v>0</v>
      </c>
      <c r="BI200" s="112">
        <f>IF(N200="nulová",J200,0)</f>
        <v>0</v>
      </c>
      <c r="BJ200" s="49" t="s">
        <v>81</v>
      </c>
      <c r="BK200" s="112">
        <f>ROUND(I200*H200,2)</f>
        <v>0</v>
      </c>
      <c r="BL200" s="49" t="s">
        <v>128</v>
      </c>
      <c r="BM200" s="111" t="s">
        <v>271</v>
      </c>
    </row>
    <row r="201" spans="1:65" s="58" customFormat="1" ht="19.5">
      <c r="A201" s="34"/>
      <c r="B201" s="30"/>
      <c r="C201" s="138"/>
      <c r="D201" s="190" t="s">
        <v>130</v>
      </c>
      <c r="E201" s="138"/>
      <c r="F201" s="191" t="s">
        <v>272</v>
      </c>
      <c r="G201" s="138"/>
      <c r="H201" s="138"/>
      <c r="I201" s="34"/>
      <c r="J201" s="138"/>
      <c r="K201" s="138"/>
      <c r="L201" s="30"/>
      <c r="M201" s="113"/>
      <c r="N201" s="114"/>
      <c r="O201" s="108"/>
      <c r="P201" s="108"/>
      <c r="Q201" s="108"/>
      <c r="R201" s="108"/>
      <c r="S201" s="108"/>
      <c r="T201" s="115"/>
      <c r="U201" s="34"/>
      <c r="V201" s="34"/>
      <c r="W201" s="34"/>
      <c r="X201" s="34"/>
      <c r="Y201" s="34"/>
      <c r="Z201" s="34"/>
      <c r="AA201" s="34"/>
      <c r="AB201" s="34"/>
      <c r="AC201" s="34"/>
      <c r="AD201" s="34"/>
      <c r="AE201" s="34"/>
      <c r="AT201" s="49" t="s">
        <v>130</v>
      </c>
      <c r="AU201" s="49" t="s">
        <v>85</v>
      </c>
    </row>
    <row r="202" spans="1:65" s="35" customFormat="1" ht="22.5">
      <c r="B202" s="116"/>
      <c r="C202" s="192"/>
      <c r="D202" s="190" t="s">
        <v>132</v>
      </c>
      <c r="E202" s="193" t="s">
        <v>1</v>
      </c>
      <c r="F202" s="194" t="s">
        <v>273</v>
      </c>
      <c r="G202" s="192"/>
      <c r="H202" s="193" t="s">
        <v>1</v>
      </c>
      <c r="J202" s="192"/>
      <c r="K202" s="192"/>
      <c r="L202" s="116"/>
      <c r="M202" s="118"/>
      <c r="N202" s="119"/>
      <c r="O202" s="119"/>
      <c r="P202" s="119"/>
      <c r="Q202" s="119"/>
      <c r="R202" s="119"/>
      <c r="S202" s="119"/>
      <c r="T202" s="120"/>
      <c r="AT202" s="117" t="s">
        <v>132</v>
      </c>
      <c r="AU202" s="117" t="s">
        <v>85</v>
      </c>
      <c r="AV202" s="35" t="s">
        <v>81</v>
      </c>
      <c r="AW202" s="35" t="s">
        <v>32</v>
      </c>
      <c r="AX202" s="35" t="s">
        <v>76</v>
      </c>
      <c r="AY202" s="117" t="s">
        <v>121</v>
      </c>
    </row>
    <row r="203" spans="1:65" s="35" customFormat="1" ht="22.5">
      <c r="B203" s="116"/>
      <c r="C203" s="192"/>
      <c r="D203" s="190" t="s">
        <v>132</v>
      </c>
      <c r="E203" s="193" t="s">
        <v>1</v>
      </c>
      <c r="F203" s="194" t="s">
        <v>274</v>
      </c>
      <c r="G203" s="192"/>
      <c r="H203" s="193" t="s">
        <v>1</v>
      </c>
      <c r="J203" s="192"/>
      <c r="K203" s="192"/>
      <c r="L203" s="116"/>
      <c r="M203" s="118"/>
      <c r="N203" s="119"/>
      <c r="O203" s="119"/>
      <c r="P203" s="119"/>
      <c r="Q203" s="119"/>
      <c r="R203" s="119"/>
      <c r="S203" s="119"/>
      <c r="T203" s="120"/>
      <c r="AT203" s="117" t="s">
        <v>132</v>
      </c>
      <c r="AU203" s="117" t="s">
        <v>85</v>
      </c>
      <c r="AV203" s="35" t="s">
        <v>81</v>
      </c>
      <c r="AW203" s="35" t="s">
        <v>32</v>
      </c>
      <c r="AX203" s="35" t="s">
        <v>76</v>
      </c>
      <c r="AY203" s="117" t="s">
        <v>121</v>
      </c>
    </row>
    <row r="204" spans="1:65" s="36" customFormat="1">
      <c r="B204" s="121"/>
      <c r="C204" s="195"/>
      <c r="D204" s="190" t="s">
        <v>132</v>
      </c>
      <c r="E204" s="196" t="s">
        <v>1</v>
      </c>
      <c r="F204" s="197" t="s">
        <v>81</v>
      </c>
      <c r="G204" s="195"/>
      <c r="H204" s="198">
        <v>1</v>
      </c>
      <c r="J204" s="195"/>
      <c r="K204" s="195"/>
      <c r="L204" s="121"/>
      <c r="M204" s="123"/>
      <c r="N204" s="124"/>
      <c r="O204" s="124"/>
      <c r="P204" s="124"/>
      <c r="Q204" s="124"/>
      <c r="R204" s="124"/>
      <c r="S204" s="124"/>
      <c r="T204" s="125"/>
      <c r="AT204" s="122" t="s">
        <v>132</v>
      </c>
      <c r="AU204" s="122" t="s">
        <v>85</v>
      </c>
      <c r="AV204" s="36" t="s">
        <v>85</v>
      </c>
      <c r="AW204" s="36" t="s">
        <v>32</v>
      </c>
      <c r="AX204" s="36" t="s">
        <v>81</v>
      </c>
      <c r="AY204" s="122" t="s">
        <v>121</v>
      </c>
    </row>
    <row r="205" spans="1:65" s="58" customFormat="1" ht="33" customHeight="1">
      <c r="A205" s="34"/>
      <c r="B205" s="30"/>
      <c r="C205" s="185" t="s">
        <v>275</v>
      </c>
      <c r="D205" s="185" t="s">
        <v>123</v>
      </c>
      <c r="E205" s="186" t="s">
        <v>276</v>
      </c>
      <c r="F205" s="187" t="s">
        <v>277</v>
      </c>
      <c r="G205" s="188" t="s">
        <v>142</v>
      </c>
      <c r="H205" s="189">
        <v>50</v>
      </c>
      <c r="I205" s="32"/>
      <c r="J205" s="208">
        <f>ROUND(I205*H205,2)</f>
        <v>0</v>
      </c>
      <c r="K205" s="187" t="s">
        <v>127</v>
      </c>
      <c r="L205" s="30"/>
      <c r="M205" s="33" t="s">
        <v>1</v>
      </c>
      <c r="N205" s="107" t="s">
        <v>41</v>
      </c>
      <c r="O205" s="108"/>
      <c r="P205" s="109">
        <f>O205*H205</f>
        <v>0</v>
      </c>
      <c r="Q205" s="109">
        <v>0.16850000000000001</v>
      </c>
      <c r="R205" s="109">
        <f>Q205*H205</f>
        <v>8.4250000000000007</v>
      </c>
      <c r="S205" s="109">
        <v>0</v>
      </c>
      <c r="T205" s="110">
        <f>S205*H205</f>
        <v>0</v>
      </c>
      <c r="U205" s="34"/>
      <c r="V205" s="34"/>
      <c r="W205" s="34"/>
      <c r="X205" s="34"/>
      <c r="Y205" s="34"/>
      <c r="Z205" s="34"/>
      <c r="AA205" s="34"/>
      <c r="AB205" s="34"/>
      <c r="AC205" s="34"/>
      <c r="AD205" s="34"/>
      <c r="AE205" s="34"/>
      <c r="AR205" s="111" t="s">
        <v>128</v>
      </c>
      <c r="AT205" s="111" t="s">
        <v>123</v>
      </c>
      <c r="AU205" s="111" t="s">
        <v>85</v>
      </c>
      <c r="AY205" s="49" t="s">
        <v>121</v>
      </c>
      <c r="BE205" s="112">
        <f>IF(N205="základní",J205,0)</f>
        <v>0</v>
      </c>
      <c r="BF205" s="112">
        <f>IF(N205="snížená",J205,0)</f>
        <v>0</v>
      </c>
      <c r="BG205" s="112">
        <f>IF(N205="zákl. přenesená",J205,0)</f>
        <v>0</v>
      </c>
      <c r="BH205" s="112">
        <f>IF(N205="sníž. přenesená",J205,0)</f>
        <v>0</v>
      </c>
      <c r="BI205" s="112">
        <f>IF(N205="nulová",J205,0)</f>
        <v>0</v>
      </c>
      <c r="BJ205" s="49" t="s">
        <v>81</v>
      </c>
      <c r="BK205" s="112">
        <f>ROUND(I205*H205,2)</f>
        <v>0</v>
      </c>
      <c r="BL205" s="49" t="s">
        <v>128</v>
      </c>
      <c r="BM205" s="111" t="s">
        <v>278</v>
      </c>
    </row>
    <row r="206" spans="1:65" s="58" customFormat="1" ht="29.25">
      <c r="A206" s="34"/>
      <c r="B206" s="30"/>
      <c r="C206" s="138"/>
      <c r="D206" s="190" t="s">
        <v>130</v>
      </c>
      <c r="E206" s="138"/>
      <c r="F206" s="191" t="s">
        <v>279</v>
      </c>
      <c r="G206" s="138"/>
      <c r="H206" s="138"/>
      <c r="I206" s="34"/>
      <c r="J206" s="138"/>
      <c r="K206" s="138"/>
      <c r="L206" s="30"/>
      <c r="M206" s="113"/>
      <c r="N206" s="114"/>
      <c r="O206" s="108"/>
      <c r="P206" s="108"/>
      <c r="Q206" s="108"/>
      <c r="R206" s="108"/>
      <c r="S206" s="108"/>
      <c r="T206" s="115"/>
      <c r="U206" s="34"/>
      <c r="V206" s="34"/>
      <c r="W206" s="34"/>
      <c r="X206" s="34"/>
      <c r="Y206" s="34"/>
      <c r="Z206" s="34"/>
      <c r="AA206" s="34"/>
      <c r="AB206" s="34"/>
      <c r="AC206" s="34"/>
      <c r="AD206" s="34"/>
      <c r="AE206" s="34"/>
      <c r="AT206" s="49" t="s">
        <v>130</v>
      </c>
      <c r="AU206" s="49" t="s">
        <v>85</v>
      </c>
    </row>
    <row r="207" spans="1:65" s="58" customFormat="1" ht="16.5" customHeight="1">
      <c r="A207" s="34"/>
      <c r="B207" s="30"/>
      <c r="C207" s="199" t="s">
        <v>280</v>
      </c>
      <c r="D207" s="199" t="s">
        <v>184</v>
      </c>
      <c r="E207" s="200" t="s">
        <v>281</v>
      </c>
      <c r="F207" s="201" t="s">
        <v>282</v>
      </c>
      <c r="G207" s="202" t="s">
        <v>142</v>
      </c>
      <c r="H207" s="203">
        <v>43.86</v>
      </c>
      <c r="I207" s="37"/>
      <c r="J207" s="209">
        <f>ROUND(I207*H207,2)</f>
        <v>0</v>
      </c>
      <c r="K207" s="201" t="s">
        <v>127</v>
      </c>
      <c r="L207" s="126"/>
      <c r="M207" s="38" t="s">
        <v>1</v>
      </c>
      <c r="N207" s="127" t="s">
        <v>41</v>
      </c>
      <c r="O207" s="108"/>
      <c r="P207" s="109">
        <f>O207*H207</f>
        <v>0</v>
      </c>
      <c r="Q207" s="109">
        <v>0.08</v>
      </c>
      <c r="R207" s="109">
        <f>Q207*H207</f>
        <v>3.5087999999999999</v>
      </c>
      <c r="S207" s="109">
        <v>0</v>
      </c>
      <c r="T207" s="110">
        <f>S207*H207</f>
        <v>0</v>
      </c>
      <c r="U207" s="34"/>
      <c r="V207" s="34"/>
      <c r="W207" s="34"/>
      <c r="X207" s="34"/>
      <c r="Y207" s="34"/>
      <c r="Z207" s="34"/>
      <c r="AA207" s="34"/>
      <c r="AB207" s="34"/>
      <c r="AC207" s="34"/>
      <c r="AD207" s="34"/>
      <c r="AE207" s="34"/>
      <c r="AR207" s="111" t="s">
        <v>166</v>
      </c>
      <c r="AT207" s="111" t="s">
        <v>184</v>
      </c>
      <c r="AU207" s="111" t="s">
        <v>85</v>
      </c>
      <c r="AY207" s="49" t="s">
        <v>121</v>
      </c>
      <c r="BE207" s="112">
        <f>IF(N207="základní",J207,0)</f>
        <v>0</v>
      </c>
      <c r="BF207" s="112">
        <f>IF(N207="snížená",J207,0)</f>
        <v>0</v>
      </c>
      <c r="BG207" s="112">
        <f>IF(N207="zákl. přenesená",J207,0)</f>
        <v>0</v>
      </c>
      <c r="BH207" s="112">
        <f>IF(N207="sníž. přenesená",J207,0)</f>
        <v>0</v>
      </c>
      <c r="BI207" s="112">
        <f>IF(N207="nulová",J207,0)</f>
        <v>0</v>
      </c>
      <c r="BJ207" s="49" t="s">
        <v>81</v>
      </c>
      <c r="BK207" s="112">
        <f>ROUND(I207*H207,2)</f>
        <v>0</v>
      </c>
      <c r="BL207" s="49" t="s">
        <v>128</v>
      </c>
      <c r="BM207" s="111" t="s">
        <v>283</v>
      </c>
    </row>
    <row r="208" spans="1:65" s="58" customFormat="1">
      <c r="A208" s="34"/>
      <c r="B208" s="30"/>
      <c r="C208" s="138"/>
      <c r="D208" s="190" t="s">
        <v>130</v>
      </c>
      <c r="E208" s="138"/>
      <c r="F208" s="191" t="s">
        <v>282</v>
      </c>
      <c r="G208" s="138"/>
      <c r="H208" s="138"/>
      <c r="I208" s="34"/>
      <c r="J208" s="138"/>
      <c r="K208" s="138"/>
      <c r="L208" s="30"/>
      <c r="M208" s="113"/>
      <c r="N208" s="114"/>
      <c r="O208" s="108"/>
      <c r="P208" s="108"/>
      <c r="Q208" s="108"/>
      <c r="R208" s="108"/>
      <c r="S208" s="108"/>
      <c r="T208" s="115"/>
      <c r="U208" s="34"/>
      <c r="V208" s="34"/>
      <c r="W208" s="34"/>
      <c r="X208" s="34"/>
      <c r="Y208" s="34"/>
      <c r="Z208" s="34"/>
      <c r="AA208" s="34"/>
      <c r="AB208" s="34"/>
      <c r="AC208" s="34"/>
      <c r="AD208" s="34"/>
      <c r="AE208" s="34"/>
      <c r="AT208" s="49" t="s">
        <v>130</v>
      </c>
      <c r="AU208" s="49" t="s">
        <v>85</v>
      </c>
    </row>
    <row r="209" spans="1:65" s="36" customFormat="1">
      <c r="B209" s="121"/>
      <c r="C209" s="195"/>
      <c r="D209" s="190" t="s">
        <v>132</v>
      </c>
      <c r="E209" s="196" t="s">
        <v>1</v>
      </c>
      <c r="F209" s="197" t="s">
        <v>284</v>
      </c>
      <c r="G209" s="195"/>
      <c r="H209" s="198">
        <v>43</v>
      </c>
      <c r="J209" s="195"/>
      <c r="K209" s="195"/>
      <c r="L209" s="121"/>
      <c r="M209" s="123"/>
      <c r="N209" s="124"/>
      <c r="O209" s="124"/>
      <c r="P209" s="124"/>
      <c r="Q209" s="124"/>
      <c r="R209" s="124"/>
      <c r="S209" s="124"/>
      <c r="T209" s="125"/>
      <c r="AT209" s="122" t="s">
        <v>132</v>
      </c>
      <c r="AU209" s="122" t="s">
        <v>85</v>
      </c>
      <c r="AV209" s="36" t="s">
        <v>85</v>
      </c>
      <c r="AW209" s="36" t="s">
        <v>32</v>
      </c>
      <c r="AX209" s="36" t="s">
        <v>81</v>
      </c>
      <c r="AY209" s="122" t="s">
        <v>121</v>
      </c>
    </row>
    <row r="210" spans="1:65" s="36" customFormat="1">
      <c r="B210" s="121"/>
      <c r="C210" s="195"/>
      <c r="D210" s="190" t="s">
        <v>132</v>
      </c>
      <c r="E210" s="195"/>
      <c r="F210" s="197" t="s">
        <v>285</v>
      </c>
      <c r="G210" s="195"/>
      <c r="H210" s="198">
        <v>43.86</v>
      </c>
      <c r="J210" s="195"/>
      <c r="K210" s="195"/>
      <c r="L210" s="121"/>
      <c r="M210" s="123"/>
      <c r="N210" s="124"/>
      <c r="O210" s="124"/>
      <c r="P210" s="124"/>
      <c r="Q210" s="124"/>
      <c r="R210" s="124"/>
      <c r="S210" s="124"/>
      <c r="T210" s="125"/>
      <c r="AT210" s="122" t="s">
        <v>132</v>
      </c>
      <c r="AU210" s="122" t="s">
        <v>85</v>
      </c>
      <c r="AV210" s="36" t="s">
        <v>85</v>
      </c>
      <c r="AW210" s="36" t="s">
        <v>3</v>
      </c>
      <c r="AX210" s="36" t="s">
        <v>81</v>
      </c>
      <c r="AY210" s="122" t="s">
        <v>121</v>
      </c>
    </row>
    <row r="211" spans="1:65" s="58" customFormat="1" ht="24.2" customHeight="1">
      <c r="A211" s="34"/>
      <c r="B211" s="30"/>
      <c r="C211" s="199" t="s">
        <v>286</v>
      </c>
      <c r="D211" s="199" t="s">
        <v>184</v>
      </c>
      <c r="E211" s="200" t="s">
        <v>287</v>
      </c>
      <c r="F211" s="201" t="s">
        <v>288</v>
      </c>
      <c r="G211" s="202" t="s">
        <v>142</v>
      </c>
      <c r="H211" s="203">
        <v>5.0999999999999996</v>
      </c>
      <c r="I211" s="37"/>
      <c r="J211" s="209">
        <f>ROUND(I211*H211,2)</f>
        <v>0</v>
      </c>
      <c r="K211" s="201" t="s">
        <v>127</v>
      </c>
      <c r="L211" s="126"/>
      <c r="M211" s="38" t="s">
        <v>1</v>
      </c>
      <c r="N211" s="127" t="s">
        <v>41</v>
      </c>
      <c r="O211" s="108"/>
      <c r="P211" s="109">
        <f>O211*H211</f>
        <v>0</v>
      </c>
      <c r="Q211" s="109">
        <v>4.8300000000000003E-2</v>
      </c>
      <c r="R211" s="109">
        <f>Q211*H211</f>
        <v>0.24632999999999999</v>
      </c>
      <c r="S211" s="109">
        <v>0</v>
      </c>
      <c r="T211" s="110">
        <f>S211*H211</f>
        <v>0</v>
      </c>
      <c r="U211" s="34"/>
      <c r="V211" s="34"/>
      <c r="W211" s="34"/>
      <c r="X211" s="34"/>
      <c r="Y211" s="34"/>
      <c r="Z211" s="34"/>
      <c r="AA211" s="34"/>
      <c r="AB211" s="34"/>
      <c r="AC211" s="34"/>
      <c r="AD211" s="34"/>
      <c r="AE211" s="34"/>
      <c r="AR211" s="111" t="s">
        <v>166</v>
      </c>
      <c r="AT211" s="111" t="s">
        <v>184</v>
      </c>
      <c r="AU211" s="111" t="s">
        <v>85</v>
      </c>
      <c r="AY211" s="49" t="s">
        <v>121</v>
      </c>
      <c r="BE211" s="112">
        <f>IF(N211="základní",J211,0)</f>
        <v>0</v>
      </c>
      <c r="BF211" s="112">
        <f>IF(N211="snížená",J211,0)</f>
        <v>0</v>
      </c>
      <c r="BG211" s="112">
        <f>IF(N211="zákl. přenesená",J211,0)</f>
        <v>0</v>
      </c>
      <c r="BH211" s="112">
        <f>IF(N211="sníž. přenesená",J211,0)</f>
        <v>0</v>
      </c>
      <c r="BI211" s="112">
        <f>IF(N211="nulová",J211,0)</f>
        <v>0</v>
      </c>
      <c r="BJ211" s="49" t="s">
        <v>81</v>
      </c>
      <c r="BK211" s="112">
        <f>ROUND(I211*H211,2)</f>
        <v>0</v>
      </c>
      <c r="BL211" s="49" t="s">
        <v>128</v>
      </c>
      <c r="BM211" s="111" t="s">
        <v>289</v>
      </c>
    </row>
    <row r="212" spans="1:65" s="58" customFormat="1">
      <c r="A212" s="34"/>
      <c r="B212" s="30"/>
      <c r="C212" s="138"/>
      <c r="D212" s="190" t="s">
        <v>130</v>
      </c>
      <c r="E212" s="138"/>
      <c r="F212" s="191" t="s">
        <v>288</v>
      </c>
      <c r="G212" s="138"/>
      <c r="H212" s="138"/>
      <c r="I212" s="34"/>
      <c r="J212" s="138"/>
      <c r="K212" s="138"/>
      <c r="L212" s="30"/>
      <c r="M212" s="113"/>
      <c r="N212" s="114"/>
      <c r="O212" s="108"/>
      <c r="P212" s="108"/>
      <c r="Q212" s="108"/>
      <c r="R212" s="108"/>
      <c r="S212" s="108"/>
      <c r="T212" s="115"/>
      <c r="U212" s="34"/>
      <c r="V212" s="34"/>
      <c r="W212" s="34"/>
      <c r="X212" s="34"/>
      <c r="Y212" s="34"/>
      <c r="Z212" s="34"/>
      <c r="AA212" s="34"/>
      <c r="AB212" s="34"/>
      <c r="AC212" s="34"/>
      <c r="AD212" s="34"/>
      <c r="AE212" s="34"/>
      <c r="AT212" s="49" t="s">
        <v>130</v>
      </c>
      <c r="AU212" s="49" t="s">
        <v>85</v>
      </c>
    </row>
    <row r="213" spans="1:65" s="36" customFormat="1">
      <c r="B213" s="121"/>
      <c r="C213" s="195"/>
      <c r="D213" s="190" t="s">
        <v>132</v>
      </c>
      <c r="E213" s="196" t="s">
        <v>1</v>
      </c>
      <c r="F213" s="197" t="s">
        <v>149</v>
      </c>
      <c r="G213" s="195"/>
      <c r="H213" s="198">
        <v>5</v>
      </c>
      <c r="J213" s="195"/>
      <c r="K213" s="195"/>
      <c r="L213" s="121"/>
      <c r="M213" s="123"/>
      <c r="N213" s="124"/>
      <c r="O213" s="124"/>
      <c r="P213" s="124"/>
      <c r="Q213" s="124"/>
      <c r="R213" s="124"/>
      <c r="S213" s="124"/>
      <c r="T213" s="125"/>
      <c r="AT213" s="122" t="s">
        <v>132</v>
      </c>
      <c r="AU213" s="122" t="s">
        <v>85</v>
      </c>
      <c r="AV213" s="36" t="s">
        <v>85</v>
      </c>
      <c r="AW213" s="36" t="s">
        <v>32</v>
      </c>
      <c r="AX213" s="36" t="s">
        <v>81</v>
      </c>
      <c r="AY213" s="122" t="s">
        <v>121</v>
      </c>
    </row>
    <row r="214" spans="1:65" s="36" customFormat="1">
      <c r="B214" s="121"/>
      <c r="C214" s="195"/>
      <c r="D214" s="190" t="s">
        <v>132</v>
      </c>
      <c r="E214" s="195"/>
      <c r="F214" s="197" t="s">
        <v>290</v>
      </c>
      <c r="G214" s="195"/>
      <c r="H214" s="198">
        <v>5.0999999999999996</v>
      </c>
      <c r="J214" s="195"/>
      <c r="K214" s="195"/>
      <c r="L214" s="121"/>
      <c r="M214" s="123"/>
      <c r="N214" s="124"/>
      <c r="O214" s="124"/>
      <c r="P214" s="124"/>
      <c r="Q214" s="124"/>
      <c r="R214" s="124"/>
      <c r="S214" s="124"/>
      <c r="T214" s="125"/>
      <c r="AT214" s="122" t="s">
        <v>132</v>
      </c>
      <c r="AU214" s="122" t="s">
        <v>85</v>
      </c>
      <c r="AV214" s="36" t="s">
        <v>85</v>
      </c>
      <c r="AW214" s="36" t="s">
        <v>3</v>
      </c>
      <c r="AX214" s="36" t="s">
        <v>81</v>
      </c>
      <c r="AY214" s="122" t="s">
        <v>121</v>
      </c>
    </row>
    <row r="215" spans="1:65" s="58" customFormat="1" ht="24.2" customHeight="1">
      <c r="A215" s="34"/>
      <c r="B215" s="30"/>
      <c r="C215" s="199" t="s">
        <v>291</v>
      </c>
      <c r="D215" s="199" t="s">
        <v>184</v>
      </c>
      <c r="E215" s="200" t="s">
        <v>292</v>
      </c>
      <c r="F215" s="201" t="s">
        <v>293</v>
      </c>
      <c r="G215" s="202" t="s">
        <v>142</v>
      </c>
      <c r="H215" s="203">
        <v>2.04</v>
      </c>
      <c r="I215" s="37"/>
      <c r="J215" s="209">
        <f>ROUND(I215*H215,2)</f>
        <v>0</v>
      </c>
      <c r="K215" s="201" t="s">
        <v>127</v>
      </c>
      <c r="L215" s="126"/>
      <c r="M215" s="38" t="s">
        <v>1</v>
      </c>
      <c r="N215" s="127" t="s">
        <v>41</v>
      </c>
      <c r="O215" s="108"/>
      <c r="P215" s="109">
        <f>O215*H215</f>
        <v>0</v>
      </c>
      <c r="Q215" s="109">
        <v>6.5670000000000006E-2</v>
      </c>
      <c r="R215" s="109">
        <f>Q215*H215</f>
        <v>0.1339668</v>
      </c>
      <c r="S215" s="109">
        <v>0</v>
      </c>
      <c r="T215" s="110">
        <f>S215*H215</f>
        <v>0</v>
      </c>
      <c r="U215" s="34"/>
      <c r="V215" s="34"/>
      <c r="W215" s="34"/>
      <c r="X215" s="34"/>
      <c r="Y215" s="34"/>
      <c r="Z215" s="34"/>
      <c r="AA215" s="34"/>
      <c r="AB215" s="34"/>
      <c r="AC215" s="34"/>
      <c r="AD215" s="34"/>
      <c r="AE215" s="34"/>
      <c r="AR215" s="111" t="s">
        <v>166</v>
      </c>
      <c r="AT215" s="111" t="s">
        <v>184</v>
      </c>
      <c r="AU215" s="111" t="s">
        <v>85</v>
      </c>
      <c r="AY215" s="49" t="s">
        <v>121</v>
      </c>
      <c r="BE215" s="112">
        <f>IF(N215="základní",J215,0)</f>
        <v>0</v>
      </c>
      <c r="BF215" s="112">
        <f>IF(N215="snížená",J215,0)</f>
        <v>0</v>
      </c>
      <c r="BG215" s="112">
        <f>IF(N215="zákl. přenesená",J215,0)</f>
        <v>0</v>
      </c>
      <c r="BH215" s="112">
        <f>IF(N215="sníž. přenesená",J215,0)</f>
        <v>0</v>
      </c>
      <c r="BI215" s="112">
        <f>IF(N215="nulová",J215,0)</f>
        <v>0</v>
      </c>
      <c r="BJ215" s="49" t="s">
        <v>81</v>
      </c>
      <c r="BK215" s="112">
        <f>ROUND(I215*H215,2)</f>
        <v>0</v>
      </c>
      <c r="BL215" s="49" t="s">
        <v>128</v>
      </c>
      <c r="BM215" s="111" t="s">
        <v>294</v>
      </c>
    </row>
    <row r="216" spans="1:65" s="58" customFormat="1">
      <c r="A216" s="34"/>
      <c r="B216" s="30"/>
      <c r="C216" s="138"/>
      <c r="D216" s="190" t="s">
        <v>130</v>
      </c>
      <c r="E216" s="138"/>
      <c r="F216" s="191" t="s">
        <v>293</v>
      </c>
      <c r="G216" s="138"/>
      <c r="H216" s="138"/>
      <c r="I216" s="34"/>
      <c r="J216" s="138"/>
      <c r="K216" s="138"/>
      <c r="L216" s="30"/>
      <c r="M216" s="113"/>
      <c r="N216" s="114"/>
      <c r="O216" s="108"/>
      <c r="P216" s="108"/>
      <c r="Q216" s="108"/>
      <c r="R216" s="108"/>
      <c r="S216" s="108"/>
      <c r="T216" s="115"/>
      <c r="U216" s="34"/>
      <c r="V216" s="34"/>
      <c r="W216" s="34"/>
      <c r="X216" s="34"/>
      <c r="Y216" s="34"/>
      <c r="Z216" s="34"/>
      <c r="AA216" s="34"/>
      <c r="AB216" s="34"/>
      <c r="AC216" s="34"/>
      <c r="AD216" s="34"/>
      <c r="AE216" s="34"/>
      <c r="AT216" s="49" t="s">
        <v>130</v>
      </c>
      <c r="AU216" s="49" t="s">
        <v>85</v>
      </c>
    </row>
    <row r="217" spans="1:65" s="36" customFormat="1">
      <c r="B217" s="121"/>
      <c r="C217" s="195"/>
      <c r="D217" s="190" t="s">
        <v>132</v>
      </c>
      <c r="E217" s="196" t="s">
        <v>1</v>
      </c>
      <c r="F217" s="197" t="s">
        <v>85</v>
      </c>
      <c r="G217" s="195"/>
      <c r="H217" s="198">
        <v>2</v>
      </c>
      <c r="J217" s="195"/>
      <c r="K217" s="195"/>
      <c r="L217" s="121"/>
      <c r="M217" s="123"/>
      <c r="N217" s="124"/>
      <c r="O217" s="124"/>
      <c r="P217" s="124"/>
      <c r="Q217" s="124"/>
      <c r="R217" s="124"/>
      <c r="S217" s="124"/>
      <c r="T217" s="125"/>
      <c r="AT217" s="122" t="s">
        <v>132</v>
      </c>
      <c r="AU217" s="122" t="s">
        <v>85</v>
      </c>
      <c r="AV217" s="36" t="s">
        <v>85</v>
      </c>
      <c r="AW217" s="36" t="s">
        <v>32</v>
      </c>
      <c r="AX217" s="36" t="s">
        <v>81</v>
      </c>
      <c r="AY217" s="122" t="s">
        <v>121</v>
      </c>
    </row>
    <row r="218" spans="1:65" s="36" customFormat="1">
      <c r="B218" s="121"/>
      <c r="C218" s="195"/>
      <c r="D218" s="190" t="s">
        <v>132</v>
      </c>
      <c r="E218" s="195"/>
      <c r="F218" s="197" t="s">
        <v>295</v>
      </c>
      <c r="G218" s="195"/>
      <c r="H218" s="198">
        <v>2.04</v>
      </c>
      <c r="J218" s="195"/>
      <c r="K218" s="195"/>
      <c r="L218" s="121"/>
      <c r="M218" s="123"/>
      <c r="N218" s="124"/>
      <c r="O218" s="124"/>
      <c r="P218" s="124"/>
      <c r="Q218" s="124"/>
      <c r="R218" s="124"/>
      <c r="S218" s="124"/>
      <c r="T218" s="125"/>
      <c r="AT218" s="122" t="s">
        <v>132</v>
      </c>
      <c r="AU218" s="122" t="s">
        <v>85</v>
      </c>
      <c r="AV218" s="36" t="s">
        <v>85</v>
      </c>
      <c r="AW218" s="36" t="s">
        <v>3</v>
      </c>
      <c r="AX218" s="36" t="s">
        <v>81</v>
      </c>
      <c r="AY218" s="122" t="s">
        <v>121</v>
      </c>
    </row>
    <row r="219" spans="1:65" s="58" customFormat="1" ht="33" customHeight="1">
      <c r="A219" s="34"/>
      <c r="B219" s="30"/>
      <c r="C219" s="185" t="s">
        <v>296</v>
      </c>
      <c r="D219" s="185" t="s">
        <v>123</v>
      </c>
      <c r="E219" s="186" t="s">
        <v>297</v>
      </c>
      <c r="F219" s="187" t="s">
        <v>298</v>
      </c>
      <c r="G219" s="188" t="s">
        <v>142</v>
      </c>
      <c r="H219" s="189">
        <v>86</v>
      </c>
      <c r="I219" s="32"/>
      <c r="J219" s="208">
        <f>ROUND(I219*H219,2)</f>
        <v>0</v>
      </c>
      <c r="K219" s="187" t="s">
        <v>127</v>
      </c>
      <c r="L219" s="30"/>
      <c r="M219" s="33" t="s">
        <v>1</v>
      </c>
      <c r="N219" s="107" t="s">
        <v>41</v>
      </c>
      <c r="O219" s="108"/>
      <c r="P219" s="109">
        <f>O219*H219</f>
        <v>0</v>
      </c>
      <c r="Q219" s="109">
        <v>0.14041999999999999</v>
      </c>
      <c r="R219" s="109">
        <f>Q219*H219</f>
        <v>12.07612</v>
      </c>
      <c r="S219" s="109">
        <v>0</v>
      </c>
      <c r="T219" s="110">
        <f>S219*H219</f>
        <v>0</v>
      </c>
      <c r="U219" s="34"/>
      <c r="V219" s="34"/>
      <c r="W219" s="34"/>
      <c r="X219" s="34"/>
      <c r="Y219" s="34"/>
      <c r="Z219" s="34"/>
      <c r="AA219" s="34"/>
      <c r="AB219" s="34"/>
      <c r="AC219" s="34"/>
      <c r="AD219" s="34"/>
      <c r="AE219" s="34"/>
      <c r="AR219" s="111" t="s">
        <v>128</v>
      </c>
      <c r="AT219" s="111" t="s">
        <v>123</v>
      </c>
      <c r="AU219" s="111" t="s">
        <v>85</v>
      </c>
      <c r="AY219" s="49" t="s">
        <v>121</v>
      </c>
      <c r="BE219" s="112">
        <f>IF(N219="základní",J219,0)</f>
        <v>0</v>
      </c>
      <c r="BF219" s="112">
        <f>IF(N219="snížená",J219,0)</f>
        <v>0</v>
      </c>
      <c r="BG219" s="112">
        <f>IF(N219="zákl. přenesená",J219,0)</f>
        <v>0</v>
      </c>
      <c r="BH219" s="112">
        <f>IF(N219="sníž. přenesená",J219,0)</f>
        <v>0</v>
      </c>
      <c r="BI219" s="112">
        <f>IF(N219="nulová",J219,0)</f>
        <v>0</v>
      </c>
      <c r="BJ219" s="49" t="s">
        <v>81</v>
      </c>
      <c r="BK219" s="112">
        <f>ROUND(I219*H219,2)</f>
        <v>0</v>
      </c>
      <c r="BL219" s="49" t="s">
        <v>128</v>
      </c>
      <c r="BM219" s="111" t="s">
        <v>299</v>
      </c>
    </row>
    <row r="220" spans="1:65" s="58" customFormat="1" ht="29.25">
      <c r="A220" s="34"/>
      <c r="B220" s="30"/>
      <c r="C220" s="138"/>
      <c r="D220" s="190" t="s">
        <v>130</v>
      </c>
      <c r="E220" s="138"/>
      <c r="F220" s="191" t="s">
        <v>300</v>
      </c>
      <c r="G220" s="138"/>
      <c r="H220" s="138"/>
      <c r="I220" s="34"/>
      <c r="J220" s="138"/>
      <c r="K220" s="138"/>
      <c r="L220" s="30"/>
      <c r="M220" s="113"/>
      <c r="N220" s="114"/>
      <c r="O220" s="108"/>
      <c r="P220" s="108"/>
      <c r="Q220" s="108"/>
      <c r="R220" s="108"/>
      <c r="S220" s="108"/>
      <c r="T220" s="115"/>
      <c r="U220" s="34"/>
      <c r="V220" s="34"/>
      <c r="W220" s="34"/>
      <c r="X220" s="34"/>
      <c r="Y220" s="34"/>
      <c r="Z220" s="34"/>
      <c r="AA220" s="34"/>
      <c r="AB220" s="34"/>
      <c r="AC220" s="34"/>
      <c r="AD220" s="34"/>
      <c r="AE220" s="34"/>
      <c r="AT220" s="49" t="s">
        <v>130</v>
      </c>
      <c r="AU220" s="49" t="s">
        <v>85</v>
      </c>
    </row>
    <row r="221" spans="1:65" s="58" customFormat="1" ht="16.5" customHeight="1">
      <c r="A221" s="34"/>
      <c r="B221" s="30"/>
      <c r="C221" s="199" t="s">
        <v>301</v>
      </c>
      <c r="D221" s="199" t="s">
        <v>184</v>
      </c>
      <c r="E221" s="200" t="s">
        <v>302</v>
      </c>
      <c r="F221" s="201" t="s">
        <v>303</v>
      </c>
      <c r="G221" s="202" t="s">
        <v>142</v>
      </c>
      <c r="H221" s="203">
        <v>87.72</v>
      </c>
      <c r="I221" s="37"/>
      <c r="J221" s="209">
        <f>ROUND(I221*H221,2)</f>
        <v>0</v>
      </c>
      <c r="K221" s="201" t="s">
        <v>127</v>
      </c>
      <c r="L221" s="126"/>
      <c r="M221" s="38" t="s">
        <v>1</v>
      </c>
      <c r="N221" s="127" t="s">
        <v>41</v>
      </c>
      <c r="O221" s="108"/>
      <c r="P221" s="109">
        <f>O221*H221</f>
        <v>0</v>
      </c>
      <c r="Q221" s="109">
        <v>5.6120000000000003E-2</v>
      </c>
      <c r="R221" s="109">
        <f>Q221*H221</f>
        <v>4.9228464000000001</v>
      </c>
      <c r="S221" s="109">
        <v>0</v>
      </c>
      <c r="T221" s="110">
        <f>S221*H221</f>
        <v>0</v>
      </c>
      <c r="U221" s="34"/>
      <c r="V221" s="34"/>
      <c r="W221" s="34"/>
      <c r="X221" s="34"/>
      <c r="Y221" s="34"/>
      <c r="Z221" s="34"/>
      <c r="AA221" s="34"/>
      <c r="AB221" s="34"/>
      <c r="AC221" s="34"/>
      <c r="AD221" s="34"/>
      <c r="AE221" s="34"/>
      <c r="AR221" s="111" t="s">
        <v>166</v>
      </c>
      <c r="AT221" s="111" t="s">
        <v>184</v>
      </c>
      <c r="AU221" s="111" t="s">
        <v>85</v>
      </c>
      <c r="AY221" s="49" t="s">
        <v>121</v>
      </c>
      <c r="BE221" s="112">
        <f>IF(N221="základní",J221,0)</f>
        <v>0</v>
      </c>
      <c r="BF221" s="112">
        <f>IF(N221="snížená",J221,0)</f>
        <v>0</v>
      </c>
      <c r="BG221" s="112">
        <f>IF(N221="zákl. přenesená",J221,0)</f>
        <v>0</v>
      </c>
      <c r="BH221" s="112">
        <f>IF(N221="sníž. přenesená",J221,0)</f>
        <v>0</v>
      </c>
      <c r="BI221" s="112">
        <f>IF(N221="nulová",J221,0)</f>
        <v>0</v>
      </c>
      <c r="BJ221" s="49" t="s">
        <v>81</v>
      </c>
      <c r="BK221" s="112">
        <f>ROUND(I221*H221,2)</f>
        <v>0</v>
      </c>
      <c r="BL221" s="49" t="s">
        <v>128</v>
      </c>
      <c r="BM221" s="111" t="s">
        <v>304</v>
      </c>
    </row>
    <row r="222" spans="1:65" s="58" customFormat="1">
      <c r="A222" s="34"/>
      <c r="B222" s="30"/>
      <c r="C222" s="138"/>
      <c r="D222" s="190" t="s">
        <v>130</v>
      </c>
      <c r="E222" s="138"/>
      <c r="F222" s="191" t="s">
        <v>303</v>
      </c>
      <c r="G222" s="138"/>
      <c r="H222" s="138"/>
      <c r="I222" s="34"/>
      <c r="J222" s="138"/>
      <c r="K222" s="138"/>
      <c r="L222" s="30"/>
      <c r="M222" s="113"/>
      <c r="N222" s="114"/>
      <c r="O222" s="108"/>
      <c r="P222" s="108"/>
      <c r="Q222" s="108"/>
      <c r="R222" s="108"/>
      <c r="S222" s="108"/>
      <c r="T222" s="115"/>
      <c r="U222" s="34"/>
      <c r="V222" s="34"/>
      <c r="W222" s="34"/>
      <c r="X222" s="34"/>
      <c r="Y222" s="34"/>
      <c r="Z222" s="34"/>
      <c r="AA222" s="34"/>
      <c r="AB222" s="34"/>
      <c r="AC222" s="34"/>
      <c r="AD222" s="34"/>
      <c r="AE222" s="34"/>
      <c r="AT222" s="49" t="s">
        <v>130</v>
      </c>
      <c r="AU222" s="49" t="s">
        <v>85</v>
      </c>
    </row>
    <row r="223" spans="1:65" s="36" customFormat="1">
      <c r="B223" s="121"/>
      <c r="C223" s="195"/>
      <c r="D223" s="190" t="s">
        <v>132</v>
      </c>
      <c r="E223" s="195"/>
      <c r="F223" s="197" t="s">
        <v>305</v>
      </c>
      <c r="G223" s="195"/>
      <c r="H223" s="198">
        <v>87.72</v>
      </c>
      <c r="J223" s="195"/>
      <c r="K223" s="195"/>
      <c r="L223" s="121"/>
      <c r="M223" s="123"/>
      <c r="N223" s="124"/>
      <c r="O223" s="124"/>
      <c r="P223" s="124"/>
      <c r="Q223" s="124"/>
      <c r="R223" s="124"/>
      <c r="S223" s="124"/>
      <c r="T223" s="125"/>
      <c r="AT223" s="122" t="s">
        <v>132</v>
      </c>
      <c r="AU223" s="122" t="s">
        <v>85</v>
      </c>
      <c r="AV223" s="36" t="s">
        <v>85</v>
      </c>
      <c r="AW223" s="36" t="s">
        <v>3</v>
      </c>
      <c r="AX223" s="36" t="s">
        <v>81</v>
      </c>
      <c r="AY223" s="122" t="s">
        <v>121</v>
      </c>
    </row>
    <row r="224" spans="1:65" s="58" customFormat="1" ht="24.2" customHeight="1">
      <c r="A224" s="34"/>
      <c r="B224" s="30"/>
      <c r="C224" s="185" t="s">
        <v>306</v>
      </c>
      <c r="D224" s="185" t="s">
        <v>123</v>
      </c>
      <c r="E224" s="186" t="s">
        <v>307</v>
      </c>
      <c r="F224" s="187" t="s">
        <v>308</v>
      </c>
      <c r="G224" s="188" t="s">
        <v>142</v>
      </c>
      <c r="H224" s="189">
        <v>14</v>
      </c>
      <c r="I224" s="32"/>
      <c r="J224" s="208">
        <f>ROUND(I224*H224,2)</f>
        <v>0</v>
      </c>
      <c r="K224" s="187" t="s">
        <v>127</v>
      </c>
      <c r="L224" s="30"/>
      <c r="M224" s="33" t="s">
        <v>1</v>
      </c>
      <c r="N224" s="107" t="s">
        <v>41</v>
      </c>
      <c r="O224" s="108"/>
      <c r="P224" s="109">
        <f>O224*H224</f>
        <v>0</v>
      </c>
      <c r="Q224" s="109">
        <v>0.34612999999999999</v>
      </c>
      <c r="R224" s="109">
        <f>Q224*H224</f>
        <v>4.8458199999999998</v>
      </c>
      <c r="S224" s="109">
        <v>0</v>
      </c>
      <c r="T224" s="110">
        <f>S224*H224</f>
        <v>0</v>
      </c>
      <c r="U224" s="34"/>
      <c r="V224" s="34"/>
      <c r="W224" s="34"/>
      <c r="X224" s="34"/>
      <c r="Y224" s="34"/>
      <c r="Z224" s="34"/>
      <c r="AA224" s="34"/>
      <c r="AB224" s="34"/>
      <c r="AC224" s="34"/>
      <c r="AD224" s="34"/>
      <c r="AE224" s="34"/>
      <c r="AR224" s="111" t="s">
        <v>128</v>
      </c>
      <c r="AT224" s="111" t="s">
        <v>123</v>
      </c>
      <c r="AU224" s="111" t="s">
        <v>85</v>
      </c>
      <c r="AY224" s="49" t="s">
        <v>121</v>
      </c>
      <c r="BE224" s="112">
        <f>IF(N224="základní",J224,0)</f>
        <v>0</v>
      </c>
      <c r="BF224" s="112">
        <f>IF(N224="snížená",J224,0)</f>
        <v>0</v>
      </c>
      <c r="BG224" s="112">
        <f>IF(N224="zákl. přenesená",J224,0)</f>
        <v>0</v>
      </c>
      <c r="BH224" s="112">
        <f>IF(N224="sníž. přenesená",J224,0)</f>
        <v>0</v>
      </c>
      <c r="BI224" s="112">
        <f>IF(N224="nulová",J224,0)</f>
        <v>0</v>
      </c>
      <c r="BJ224" s="49" t="s">
        <v>81</v>
      </c>
      <c r="BK224" s="112">
        <f>ROUND(I224*H224,2)</f>
        <v>0</v>
      </c>
      <c r="BL224" s="49" t="s">
        <v>128</v>
      </c>
      <c r="BM224" s="111" t="s">
        <v>309</v>
      </c>
    </row>
    <row r="225" spans="1:65" s="58" customFormat="1" ht="19.5">
      <c r="A225" s="34"/>
      <c r="B225" s="30"/>
      <c r="C225" s="138"/>
      <c r="D225" s="190" t="s">
        <v>130</v>
      </c>
      <c r="E225" s="138"/>
      <c r="F225" s="191" t="s">
        <v>310</v>
      </c>
      <c r="G225" s="138"/>
      <c r="H225" s="138"/>
      <c r="I225" s="34"/>
      <c r="J225" s="138"/>
      <c r="K225" s="138"/>
      <c r="L225" s="30"/>
      <c r="M225" s="113"/>
      <c r="N225" s="114"/>
      <c r="O225" s="108"/>
      <c r="P225" s="108"/>
      <c r="Q225" s="108"/>
      <c r="R225" s="108"/>
      <c r="S225" s="108"/>
      <c r="T225" s="115"/>
      <c r="U225" s="34"/>
      <c r="V225" s="34"/>
      <c r="W225" s="34"/>
      <c r="X225" s="34"/>
      <c r="Y225" s="34"/>
      <c r="Z225" s="34"/>
      <c r="AA225" s="34"/>
      <c r="AB225" s="34"/>
      <c r="AC225" s="34"/>
      <c r="AD225" s="34"/>
      <c r="AE225" s="34"/>
      <c r="AT225" s="49" t="s">
        <v>130</v>
      </c>
      <c r="AU225" s="49" t="s">
        <v>85</v>
      </c>
    </row>
    <row r="226" spans="1:65" s="35" customFormat="1">
      <c r="B226" s="116"/>
      <c r="C226" s="192"/>
      <c r="D226" s="190" t="s">
        <v>132</v>
      </c>
      <c r="E226" s="193" t="s">
        <v>1</v>
      </c>
      <c r="F226" s="194" t="s">
        <v>311</v>
      </c>
      <c r="G226" s="192"/>
      <c r="H226" s="193" t="s">
        <v>1</v>
      </c>
      <c r="J226" s="192"/>
      <c r="K226" s="192"/>
      <c r="L226" s="116"/>
      <c r="M226" s="118"/>
      <c r="N226" s="119"/>
      <c r="O226" s="119"/>
      <c r="P226" s="119"/>
      <c r="Q226" s="119"/>
      <c r="R226" s="119"/>
      <c r="S226" s="119"/>
      <c r="T226" s="120"/>
      <c r="AT226" s="117" t="s">
        <v>132</v>
      </c>
      <c r="AU226" s="117" t="s">
        <v>85</v>
      </c>
      <c r="AV226" s="35" t="s">
        <v>81</v>
      </c>
      <c r="AW226" s="35" t="s">
        <v>32</v>
      </c>
      <c r="AX226" s="35" t="s">
        <v>76</v>
      </c>
      <c r="AY226" s="117" t="s">
        <v>121</v>
      </c>
    </row>
    <row r="227" spans="1:65" s="36" customFormat="1">
      <c r="B227" s="121"/>
      <c r="C227" s="195"/>
      <c r="D227" s="190" t="s">
        <v>132</v>
      </c>
      <c r="E227" s="196" t="s">
        <v>1</v>
      </c>
      <c r="F227" s="197" t="s">
        <v>199</v>
      </c>
      <c r="G227" s="195"/>
      <c r="H227" s="198">
        <v>14</v>
      </c>
      <c r="J227" s="195"/>
      <c r="K227" s="195"/>
      <c r="L227" s="121"/>
      <c r="M227" s="123"/>
      <c r="N227" s="124"/>
      <c r="O227" s="124"/>
      <c r="P227" s="124"/>
      <c r="Q227" s="124"/>
      <c r="R227" s="124"/>
      <c r="S227" s="124"/>
      <c r="T227" s="125"/>
      <c r="AT227" s="122" t="s">
        <v>132</v>
      </c>
      <c r="AU227" s="122" t="s">
        <v>85</v>
      </c>
      <c r="AV227" s="36" t="s">
        <v>85</v>
      </c>
      <c r="AW227" s="36" t="s">
        <v>32</v>
      </c>
      <c r="AX227" s="36" t="s">
        <v>81</v>
      </c>
      <c r="AY227" s="122" t="s">
        <v>121</v>
      </c>
    </row>
    <row r="228" spans="1:65" s="58" customFormat="1" ht="16.5" customHeight="1">
      <c r="A228" s="34"/>
      <c r="B228" s="30"/>
      <c r="C228" s="199" t="s">
        <v>312</v>
      </c>
      <c r="D228" s="199" t="s">
        <v>184</v>
      </c>
      <c r="E228" s="200" t="s">
        <v>313</v>
      </c>
      <c r="F228" s="201" t="s">
        <v>314</v>
      </c>
      <c r="G228" s="202" t="s">
        <v>142</v>
      </c>
      <c r="H228" s="203">
        <v>12.24</v>
      </c>
      <c r="I228" s="37"/>
      <c r="J228" s="209">
        <f>ROUND(I228*H228,2)</f>
        <v>0</v>
      </c>
      <c r="K228" s="201" t="s">
        <v>127</v>
      </c>
      <c r="L228" s="126"/>
      <c r="M228" s="38" t="s">
        <v>1</v>
      </c>
      <c r="N228" s="127" t="s">
        <v>41</v>
      </c>
      <c r="O228" s="108"/>
      <c r="P228" s="109">
        <f>O228*H228</f>
        <v>0</v>
      </c>
      <c r="Q228" s="109">
        <v>0.248</v>
      </c>
      <c r="R228" s="109">
        <f>Q228*H228</f>
        <v>3.03552</v>
      </c>
      <c r="S228" s="109">
        <v>0</v>
      </c>
      <c r="T228" s="110">
        <f>S228*H228</f>
        <v>0</v>
      </c>
      <c r="U228" s="34"/>
      <c r="V228" s="34"/>
      <c r="W228" s="34"/>
      <c r="X228" s="34"/>
      <c r="Y228" s="34"/>
      <c r="Z228" s="34"/>
      <c r="AA228" s="34"/>
      <c r="AB228" s="34"/>
      <c r="AC228" s="34"/>
      <c r="AD228" s="34"/>
      <c r="AE228" s="34"/>
      <c r="AR228" s="111" t="s">
        <v>166</v>
      </c>
      <c r="AT228" s="111" t="s">
        <v>184</v>
      </c>
      <c r="AU228" s="111" t="s">
        <v>85</v>
      </c>
      <c r="AY228" s="49" t="s">
        <v>121</v>
      </c>
      <c r="BE228" s="112">
        <f>IF(N228="základní",J228,0)</f>
        <v>0</v>
      </c>
      <c r="BF228" s="112">
        <f>IF(N228="snížená",J228,0)</f>
        <v>0</v>
      </c>
      <c r="BG228" s="112">
        <f>IF(N228="zákl. přenesená",J228,0)</f>
        <v>0</v>
      </c>
      <c r="BH228" s="112">
        <f>IF(N228="sníž. přenesená",J228,0)</f>
        <v>0</v>
      </c>
      <c r="BI228" s="112">
        <f>IF(N228="nulová",J228,0)</f>
        <v>0</v>
      </c>
      <c r="BJ228" s="49" t="s">
        <v>81</v>
      </c>
      <c r="BK228" s="112">
        <f>ROUND(I228*H228,2)</f>
        <v>0</v>
      </c>
      <c r="BL228" s="49" t="s">
        <v>128</v>
      </c>
      <c r="BM228" s="111" t="s">
        <v>315</v>
      </c>
    </row>
    <row r="229" spans="1:65" s="58" customFormat="1">
      <c r="A229" s="34"/>
      <c r="B229" s="30"/>
      <c r="C229" s="138"/>
      <c r="D229" s="190" t="s">
        <v>130</v>
      </c>
      <c r="E229" s="138"/>
      <c r="F229" s="191" t="s">
        <v>314</v>
      </c>
      <c r="G229" s="138"/>
      <c r="H229" s="138"/>
      <c r="I229" s="34"/>
      <c r="J229" s="138"/>
      <c r="K229" s="138"/>
      <c r="L229" s="30"/>
      <c r="M229" s="113"/>
      <c r="N229" s="114"/>
      <c r="O229" s="108"/>
      <c r="P229" s="108"/>
      <c r="Q229" s="108"/>
      <c r="R229" s="108"/>
      <c r="S229" s="108"/>
      <c r="T229" s="115"/>
      <c r="U229" s="34"/>
      <c r="V229" s="34"/>
      <c r="W229" s="34"/>
      <c r="X229" s="34"/>
      <c r="Y229" s="34"/>
      <c r="Z229" s="34"/>
      <c r="AA229" s="34"/>
      <c r="AB229" s="34"/>
      <c r="AC229" s="34"/>
      <c r="AD229" s="34"/>
      <c r="AE229" s="34"/>
      <c r="AT229" s="49" t="s">
        <v>130</v>
      </c>
      <c r="AU229" s="49" t="s">
        <v>85</v>
      </c>
    </row>
    <row r="230" spans="1:65" s="36" customFormat="1">
      <c r="B230" s="121"/>
      <c r="C230" s="195"/>
      <c r="D230" s="190" t="s">
        <v>132</v>
      </c>
      <c r="E230" s="195"/>
      <c r="F230" s="197" t="s">
        <v>316</v>
      </c>
      <c r="G230" s="195"/>
      <c r="H230" s="198">
        <v>12.24</v>
      </c>
      <c r="J230" s="195"/>
      <c r="K230" s="195"/>
      <c r="L230" s="121"/>
      <c r="M230" s="123"/>
      <c r="N230" s="124"/>
      <c r="O230" s="124"/>
      <c r="P230" s="124"/>
      <c r="Q230" s="124"/>
      <c r="R230" s="124"/>
      <c r="S230" s="124"/>
      <c r="T230" s="125"/>
      <c r="AT230" s="122" t="s">
        <v>132</v>
      </c>
      <c r="AU230" s="122" t="s">
        <v>85</v>
      </c>
      <c r="AV230" s="36" t="s">
        <v>85</v>
      </c>
      <c r="AW230" s="36" t="s">
        <v>3</v>
      </c>
      <c r="AX230" s="36" t="s">
        <v>81</v>
      </c>
      <c r="AY230" s="122" t="s">
        <v>121</v>
      </c>
    </row>
    <row r="231" spans="1:65" s="58" customFormat="1" ht="21.75" customHeight="1">
      <c r="A231" s="34"/>
      <c r="B231" s="30"/>
      <c r="C231" s="199" t="s">
        <v>317</v>
      </c>
      <c r="D231" s="199" t="s">
        <v>184</v>
      </c>
      <c r="E231" s="200" t="s">
        <v>318</v>
      </c>
      <c r="F231" s="201" t="s">
        <v>319</v>
      </c>
      <c r="G231" s="202" t="s">
        <v>142</v>
      </c>
      <c r="H231" s="203">
        <v>2.04</v>
      </c>
      <c r="I231" s="37"/>
      <c r="J231" s="209">
        <f>ROUND(I231*H231,2)</f>
        <v>0</v>
      </c>
      <c r="K231" s="201" t="s">
        <v>127</v>
      </c>
      <c r="L231" s="126"/>
      <c r="M231" s="38" t="s">
        <v>1</v>
      </c>
      <c r="N231" s="127" t="s">
        <v>41</v>
      </c>
      <c r="O231" s="108"/>
      <c r="P231" s="109">
        <f>O231*H231</f>
        <v>0</v>
      </c>
      <c r="Q231" s="109">
        <v>0.24399999999999999</v>
      </c>
      <c r="R231" s="109">
        <f>Q231*H231</f>
        <v>0.49775999999999998</v>
      </c>
      <c r="S231" s="109">
        <v>0</v>
      </c>
      <c r="T231" s="110">
        <f>S231*H231</f>
        <v>0</v>
      </c>
      <c r="U231" s="34"/>
      <c r="V231" s="34"/>
      <c r="W231" s="34"/>
      <c r="X231" s="34"/>
      <c r="Y231" s="34"/>
      <c r="Z231" s="34"/>
      <c r="AA231" s="34"/>
      <c r="AB231" s="34"/>
      <c r="AC231" s="34"/>
      <c r="AD231" s="34"/>
      <c r="AE231" s="34"/>
      <c r="AR231" s="111" t="s">
        <v>166</v>
      </c>
      <c r="AT231" s="111" t="s">
        <v>184</v>
      </c>
      <c r="AU231" s="111" t="s">
        <v>85</v>
      </c>
      <c r="AY231" s="49" t="s">
        <v>121</v>
      </c>
      <c r="BE231" s="112">
        <f>IF(N231="základní",J231,0)</f>
        <v>0</v>
      </c>
      <c r="BF231" s="112">
        <f>IF(N231="snížená",J231,0)</f>
        <v>0</v>
      </c>
      <c r="BG231" s="112">
        <f>IF(N231="zákl. přenesená",J231,0)</f>
        <v>0</v>
      </c>
      <c r="BH231" s="112">
        <f>IF(N231="sníž. přenesená",J231,0)</f>
        <v>0</v>
      </c>
      <c r="BI231" s="112">
        <f>IF(N231="nulová",J231,0)</f>
        <v>0</v>
      </c>
      <c r="BJ231" s="49" t="s">
        <v>81</v>
      </c>
      <c r="BK231" s="112">
        <f>ROUND(I231*H231,2)</f>
        <v>0</v>
      </c>
      <c r="BL231" s="49" t="s">
        <v>128</v>
      </c>
      <c r="BM231" s="111" t="s">
        <v>320</v>
      </c>
    </row>
    <row r="232" spans="1:65" s="58" customFormat="1">
      <c r="A232" s="34"/>
      <c r="B232" s="30"/>
      <c r="C232" s="138"/>
      <c r="D232" s="190" t="s">
        <v>130</v>
      </c>
      <c r="E232" s="138"/>
      <c r="F232" s="191" t="s">
        <v>319</v>
      </c>
      <c r="G232" s="138"/>
      <c r="H232" s="138"/>
      <c r="I232" s="34"/>
      <c r="J232" s="138"/>
      <c r="K232" s="138"/>
      <c r="L232" s="30"/>
      <c r="M232" s="113"/>
      <c r="N232" s="114"/>
      <c r="O232" s="108"/>
      <c r="P232" s="108"/>
      <c r="Q232" s="108"/>
      <c r="R232" s="108"/>
      <c r="S232" s="108"/>
      <c r="T232" s="115"/>
      <c r="U232" s="34"/>
      <c r="V232" s="34"/>
      <c r="W232" s="34"/>
      <c r="X232" s="34"/>
      <c r="Y232" s="34"/>
      <c r="Z232" s="34"/>
      <c r="AA232" s="34"/>
      <c r="AB232" s="34"/>
      <c r="AC232" s="34"/>
      <c r="AD232" s="34"/>
      <c r="AE232" s="34"/>
      <c r="AT232" s="49" t="s">
        <v>130</v>
      </c>
      <c r="AU232" s="49" t="s">
        <v>85</v>
      </c>
    </row>
    <row r="233" spans="1:65" s="36" customFormat="1">
      <c r="B233" s="121"/>
      <c r="C233" s="195"/>
      <c r="D233" s="190" t="s">
        <v>132</v>
      </c>
      <c r="E233" s="195"/>
      <c r="F233" s="197" t="s">
        <v>295</v>
      </c>
      <c r="G233" s="195"/>
      <c r="H233" s="198">
        <v>2.04</v>
      </c>
      <c r="J233" s="195"/>
      <c r="K233" s="195"/>
      <c r="L233" s="121"/>
      <c r="M233" s="123"/>
      <c r="N233" s="124"/>
      <c r="O233" s="124"/>
      <c r="P233" s="124"/>
      <c r="Q233" s="124"/>
      <c r="R233" s="124"/>
      <c r="S233" s="124"/>
      <c r="T233" s="125"/>
      <c r="AT233" s="122" t="s">
        <v>132</v>
      </c>
      <c r="AU233" s="122" t="s">
        <v>85</v>
      </c>
      <c r="AV233" s="36" t="s">
        <v>85</v>
      </c>
      <c r="AW233" s="36" t="s">
        <v>3</v>
      </c>
      <c r="AX233" s="36" t="s">
        <v>81</v>
      </c>
      <c r="AY233" s="122" t="s">
        <v>121</v>
      </c>
    </row>
    <row r="234" spans="1:65" s="58" customFormat="1" ht="24.2" customHeight="1">
      <c r="A234" s="34"/>
      <c r="B234" s="30"/>
      <c r="C234" s="185" t="s">
        <v>321</v>
      </c>
      <c r="D234" s="185" t="s">
        <v>123</v>
      </c>
      <c r="E234" s="186" t="s">
        <v>322</v>
      </c>
      <c r="F234" s="187" t="s">
        <v>323</v>
      </c>
      <c r="G234" s="188" t="s">
        <v>157</v>
      </c>
      <c r="H234" s="189">
        <v>6.1950000000000003</v>
      </c>
      <c r="I234" s="32"/>
      <c r="J234" s="208">
        <f>ROUND(I234*H234,2)</f>
        <v>0</v>
      </c>
      <c r="K234" s="187" t="s">
        <v>127</v>
      </c>
      <c r="L234" s="30"/>
      <c r="M234" s="33" t="s">
        <v>1</v>
      </c>
      <c r="N234" s="107" t="s">
        <v>41</v>
      </c>
      <c r="O234" s="108"/>
      <c r="P234" s="109">
        <f>O234*H234</f>
        <v>0</v>
      </c>
      <c r="Q234" s="109">
        <v>2.2563399999999998</v>
      </c>
      <c r="R234" s="109">
        <f>Q234*H234</f>
        <v>13.9780263</v>
      </c>
      <c r="S234" s="109">
        <v>0</v>
      </c>
      <c r="T234" s="110">
        <f>S234*H234</f>
        <v>0</v>
      </c>
      <c r="U234" s="34"/>
      <c r="V234" s="34"/>
      <c r="W234" s="34"/>
      <c r="X234" s="34"/>
      <c r="Y234" s="34"/>
      <c r="Z234" s="34"/>
      <c r="AA234" s="34"/>
      <c r="AB234" s="34"/>
      <c r="AC234" s="34"/>
      <c r="AD234" s="34"/>
      <c r="AE234" s="34"/>
      <c r="AR234" s="111" t="s">
        <v>128</v>
      </c>
      <c r="AT234" s="111" t="s">
        <v>123</v>
      </c>
      <c r="AU234" s="111" t="s">
        <v>85</v>
      </c>
      <c r="AY234" s="49" t="s">
        <v>121</v>
      </c>
      <c r="BE234" s="112">
        <f>IF(N234="základní",J234,0)</f>
        <v>0</v>
      </c>
      <c r="BF234" s="112">
        <f>IF(N234="snížená",J234,0)</f>
        <v>0</v>
      </c>
      <c r="BG234" s="112">
        <f>IF(N234="zákl. přenesená",J234,0)</f>
        <v>0</v>
      </c>
      <c r="BH234" s="112">
        <f>IF(N234="sníž. přenesená",J234,0)</f>
        <v>0</v>
      </c>
      <c r="BI234" s="112">
        <f>IF(N234="nulová",J234,0)</f>
        <v>0</v>
      </c>
      <c r="BJ234" s="49" t="s">
        <v>81</v>
      </c>
      <c r="BK234" s="112">
        <f>ROUND(I234*H234,2)</f>
        <v>0</v>
      </c>
      <c r="BL234" s="49" t="s">
        <v>128</v>
      </c>
      <c r="BM234" s="111" t="s">
        <v>324</v>
      </c>
    </row>
    <row r="235" spans="1:65" s="58" customFormat="1" ht="19.5">
      <c r="A235" s="34"/>
      <c r="B235" s="30"/>
      <c r="C235" s="138"/>
      <c r="D235" s="190" t="s">
        <v>130</v>
      </c>
      <c r="E235" s="138"/>
      <c r="F235" s="191" t="s">
        <v>323</v>
      </c>
      <c r="G235" s="138"/>
      <c r="H235" s="138"/>
      <c r="I235" s="34"/>
      <c r="J235" s="138"/>
      <c r="K235" s="138"/>
      <c r="L235" s="30"/>
      <c r="M235" s="113"/>
      <c r="N235" s="114"/>
      <c r="O235" s="108"/>
      <c r="P235" s="108"/>
      <c r="Q235" s="108"/>
      <c r="R235" s="108"/>
      <c r="S235" s="108"/>
      <c r="T235" s="115"/>
      <c r="U235" s="34"/>
      <c r="V235" s="34"/>
      <c r="W235" s="34"/>
      <c r="X235" s="34"/>
      <c r="Y235" s="34"/>
      <c r="Z235" s="34"/>
      <c r="AA235" s="34"/>
      <c r="AB235" s="34"/>
      <c r="AC235" s="34"/>
      <c r="AD235" s="34"/>
      <c r="AE235" s="34"/>
      <c r="AT235" s="49" t="s">
        <v>130</v>
      </c>
      <c r="AU235" s="49" t="s">
        <v>85</v>
      </c>
    </row>
    <row r="236" spans="1:65" s="36" customFormat="1">
      <c r="B236" s="121"/>
      <c r="C236" s="195"/>
      <c r="D236" s="190" t="s">
        <v>132</v>
      </c>
      <c r="E236" s="196" t="s">
        <v>1</v>
      </c>
      <c r="F236" s="197" t="s">
        <v>325</v>
      </c>
      <c r="G236" s="195"/>
      <c r="H236" s="198">
        <v>2.25</v>
      </c>
      <c r="J236" s="195"/>
      <c r="K236" s="195"/>
      <c r="L236" s="121"/>
      <c r="M236" s="123"/>
      <c r="N236" s="124"/>
      <c r="O236" s="124"/>
      <c r="P236" s="124"/>
      <c r="Q236" s="124"/>
      <c r="R236" s="124"/>
      <c r="S236" s="124"/>
      <c r="T236" s="125"/>
      <c r="AT236" s="122" t="s">
        <v>132</v>
      </c>
      <c r="AU236" s="122" t="s">
        <v>85</v>
      </c>
      <c r="AV236" s="36" t="s">
        <v>85</v>
      </c>
      <c r="AW236" s="36" t="s">
        <v>32</v>
      </c>
      <c r="AX236" s="36" t="s">
        <v>76</v>
      </c>
      <c r="AY236" s="122" t="s">
        <v>121</v>
      </c>
    </row>
    <row r="237" spans="1:65" s="36" customFormat="1">
      <c r="B237" s="121"/>
      <c r="C237" s="195"/>
      <c r="D237" s="190" t="s">
        <v>132</v>
      </c>
      <c r="E237" s="196" t="s">
        <v>1</v>
      </c>
      <c r="F237" s="197" t="s">
        <v>326</v>
      </c>
      <c r="G237" s="195"/>
      <c r="H237" s="198">
        <v>1.365</v>
      </c>
      <c r="J237" s="195"/>
      <c r="K237" s="195"/>
      <c r="L237" s="121"/>
      <c r="M237" s="123"/>
      <c r="N237" s="124"/>
      <c r="O237" s="124"/>
      <c r="P237" s="124"/>
      <c r="Q237" s="124"/>
      <c r="R237" s="124"/>
      <c r="S237" s="124"/>
      <c r="T237" s="125"/>
      <c r="AT237" s="122" t="s">
        <v>132</v>
      </c>
      <c r="AU237" s="122" t="s">
        <v>85</v>
      </c>
      <c r="AV237" s="36" t="s">
        <v>85</v>
      </c>
      <c r="AW237" s="36" t="s">
        <v>32</v>
      </c>
      <c r="AX237" s="36" t="s">
        <v>76</v>
      </c>
      <c r="AY237" s="122" t="s">
        <v>121</v>
      </c>
    </row>
    <row r="238" spans="1:65" s="36" customFormat="1">
      <c r="B238" s="121"/>
      <c r="C238" s="195"/>
      <c r="D238" s="190" t="s">
        <v>132</v>
      </c>
      <c r="E238" s="196" t="s">
        <v>1</v>
      </c>
      <c r="F238" s="197" t="s">
        <v>327</v>
      </c>
      <c r="G238" s="195"/>
      <c r="H238" s="198">
        <v>2.58</v>
      </c>
      <c r="J238" s="195"/>
      <c r="K238" s="195"/>
      <c r="L238" s="121"/>
      <c r="M238" s="123"/>
      <c r="N238" s="124"/>
      <c r="O238" s="124"/>
      <c r="P238" s="124"/>
      <c r="Q238" s="124"/>
      <c r="R238" s="124"/>
      <c r="S238" s="124"/>
      <c r="T238" s="125"/>
      <c r="AT238" s="122" t="s">
        <v>132</v>
      </c>
      <c r="AU238" s="122" t="s">
        <v>85</v>
      </c>
      <c r="AV238" s="36" t="s">
        <v>85</v>
      </c>
      <c r="AW238" s="36" t="s">
        <v>32</v>
      </c>
      <c r="AX238" s="36" t="s">
        <v>76</v>
      </c>
      <c r="AY238" s="122" t="s">
        <v>121</v>
      </c>
    </row>
    <row r="239" spans="1:65" s="39" customFormat="1">
      <c r="B239" s="128"/>
      <c r="C239" s="204"/>
      <c r="D239" s="190" t="s">
        <v>132</v>
      </c>
      <c r="E239" s="205" t="s">
        <v>1</v>
      </c>
      <c r="F239" s="206" t="s">
        <v>214</v>
      </c>
      <c r="G239" s="204"/>
      <c r="H239" s="207">
        <v>6.1950000000000003</v>
      </c>
      <c r="J239" s="204"/>
      <c r="K239" s="204"/>
      <c r="L239" s="128"/>
      <c r="M239" s="130"/>
      <c r="N239" s="131"/>
      <c r="O239" s="131"/>
      <c r="P239" s="131"/>
      <c r="Q239" s="131"/>
      <c r="R239" s="131"/>
      <c r="S239" s="131"/>
      <c r="T239" s="132"/>
      <c r="AT239" s="129" t="s">
        <v>132</v>
      </c>
      <c r="AU239" s="129" t="s">
        <v>85</v>
      </c>
      <c r="AV239" s="39" t="s">
        <v>128</v>
      </c>
      <c r="AW239" s="39" t="s">
        <v>32</v>
      </c>
      <c r="AX239" s="39" t="s">
        <v>81</v>
      </c>
      <c r="AY239" s="129" t="s">
        <v>121</v>
      </c>
    </row>
    <row r="240" spans="1:65" s="58" customFormat="1" ht="16.5" customHeight="1">
      <c r="A240" s="34"/>
      <c r="B240" s="30"/>
      <c r="C240" s="185" t="s">
        <v>328</v>
      </c>
      <c r="D240" s="185" t="s">
        <v>123</v>
      </c>
      <c r="E240" s="186" t="s">
        <v>329</v>
      </c>
      <c r="F240" s="187" t="s">
        <v>330</v>
      </c>
      <c r="G240" s="188" t="s">
        <v>142</v>
      </c>
      <c r="H240" s="189">
        <v>50</v>
      </c>
      <c r="I240" s="32"/>
      <c r="J240" s="208">
        <f>ROUND(I240*H240,2)</f>
        <v>0</v>
      </c>
      <c r="K240" s="187" t="s">
        <v>127</v>
      </c>
      <c r="L240" s="30"/>
      <c r="M240" s="33" t="s">
        <v>1</v>
      </c>
      <c r="N240" s="107" t="s">
        <v>41</v>
      </c>
      <c r="O240" s="108"/>
      <c r="P240" s="109">
        <f>O240*H240</f>
        <v>0</v>
      </c>
      <c r="Q240" s="109">
        <v>0</v>
      </c>
      <c r="R240" s="109">
        <f>Q240*H240</f>
        <v>0</v>
      </c>
      <c r="S240" s="109">
        <v>0</v>
      </c>
      <c r="T240" s="110">
        <f>S240*H240</f>
        <v>0</v>
      </c>
      <c r="U240" s="34"/>
      <c r="V240" s="34"/>
      <c r="W240" s="34"/>
      <c r="X240" s="34"/>
      <c r="Y240" s="34"/>
      <c r="Z240" s="34"/>
      <c r="AA240" s="34"/>
      <c r="AB240" s="34"/>
      <c r="AC240" s="34"/>
      <c r="AD240" s="34"/>
      <c r="AE240" s="34"/>
      <c r="AR240" s="111" t="s">
        <v>128</v>
      </c>
      <c r="AT240" s="111" t="s">
        <v>123</v>
      </c>
      <c r="AU240" s="111" t="s">
        <v>85</v>
      </c>
      <c r="AY240" s="49" t="s">
        <v>121</v>
      </c>
      <c r="BE240" s="112">
        <f>IF(N240="základní",J240,0)</f>
        <v>0</v>
      </c>
      <c r="BF240" s="112">
        <f>IF(N240="snížená",J240,0)</f>
        <v>0</v>
      </c>
      <c r="BG240" s="112">
        <f>IF(N240="zákl. přenesená",J240,0)</f>
        <v>0</v>
      </c>
      <c r="BH240" s="112">
        <f>IF(N240="sníž. přenesená",J240,0)</f>
        <v>0</v>
      </c>
      <c r="BI240" s="112">
        <f>IF(N240="nulová",J240,0)</f>
        <v>0</v>
      </c>
      <c r="BJ240" s="49" t="s">
        <v>81</v>
      </c>
      <c r="BK240" s="112">
        <f>ROUND(I240*H240,2)</f>
        <v>0</v>
      </c>
      <c r="BL240" s="49" t="s">
        <v>128</v>
      </c>
      <c r="BM240" s="111" t="s">
        <v>331</v>
      </c>
    </row>
    <row r="241" spans="1:65" s="58" customFormat="1" ht="19.5">
      <c r="A241" s="34"/>
      <c r="B241" s="30"/>
      <c r="C241" s="138"/>
      <c r="D241" s="190" t="s">
        <v>130</v>
      </c>
      <c r="E241" s="138"/>
      <c r="F241" s="191" t="s">
        <v>332</v>
      </c>
      <c r="G241" s="138"/>
      <c r="H241" s="138"/>
      <c r="I241" s="34"/>
      <c r="J241" s="138"/>
      <c r="K241" s="138"/>
      <c r="L241" s="30"/>
      <c r="M241" s="113"/>
      <c r="N241" s="114"/>
      <c r="O241" s="108"/>
      <c r="P241" s="108"/>
      <c r="Q241" s="108"/>
      <c r="R241" s="108"/>
      <c r="S241" s="108"/>
      <c r="T241" s="115"/>
      <c r="U241" s="34"/>
      <c r="V241" s="34"/>
      <c r="W241" s="34"/>
      <c r="X241" s="34"/>
      <c r="Y241" s="34"/>
      <c r="Z241" s="34"/>
      <c r="AA241" s="34"/>
      <c r="AB241" s="34"/>
      <c r="AC241" s="34"/>
      <c r="AD241" s="34"/>
      <c r="AE241" s="34"/>
      <c r="AT241" s="49" t="s">
        <v>130</v>
      </c>
      <c r="AU241" s="49" t="s">
        <v>85</v>
      </c>
    </row>
    <row r="242" spans="1:65" s="31" customFormat="1" ht="22.9" customHeight="1">
      <c r="B242" s="99"/>
      <c r="C242" s="179"/>
      <c r="D242" s="180" t="s">
        <v>75</v>
      </c>
      <c r="E242" s="183" t="s">
        <v>333</v>
      </c>
      <c r="F242" s="183" t="s">
        <v>334</v>
      </c>
      <c r="G242" s="179"/>
      <c r="H242" s="179"/>
      <c r="J242" s="184">
        <f>BK242</f>
        <v>0</v>
      </c>
      <c r="K242" s="179"/>
      <c r="L242" s="99"/>
      <c r="M242" s="101"/>
      <c r="N242" s="102"/>
      <c r="O242" s="102"/>
      <c r="P242" s="103">
        <f>SUM(P243:P264)</f>
        <v>0</v>
      </c>
      <c r="Q242" s="102"/>
      <c r="R242" s="103">
        <f>SUM(R243:R264)</f>
        <v>0</v>
      </c>
      <c r="S242" s="102"/>
      <c r="T242" s="104">
        <f>SUM(T243:T264)</f>
        <v>0</v>
      </c>
      <c r="AR242" s="100" t="s">
        <v>81</v>
      </c>
      <c r="AT242" s="105" t="s">
        <v>75</v>
      </c>
      <c r="AU242" s="105" t="s">
        <v>81</v>
      </c>
      <c r="AY242" s="100" t="s">
        <v>121</v>
      </c>
      <c r="BK242" s="106">
        <f>SUM(BK243:BK264)</f>
        <v>0</v>
      </c>
    </row>
    <row r="243" spans="1:65" s="58" customFormat="1" ht="21.75" customHeight="1">
      <c r="A243" s="34"/>
      <c r="B243" s="30"/>
      <c r="C243" s="185" t="s">
        <v>335</v>
      </c>
      <c r="D243" s="185" t="s">
        <v>123</v>
      </c>
      <c r="E243" s="186" t="s">
        <v>336</v>
      </c>
      <c r="F243" s="187" t="s">
        <v>337</v>
      </c>
      <c r="G243" s="188" t="s">
        <v>338</v>
      </c>
      <c r="H243" s="189">
        <v>40.094000000000001</v>
      </c>
      <c r="I243" s="32"/>
      <c r="J243" s="208">
        <f>ROUND(I243*H243,2)</f>
        <v>0</v>
      </c>
      <c r="K243" s="187" t="s">
        <v>127</v>
      </c>
      <c r="L243" s="30"/>
      <c r="M243" s="33" t="s">
        <v>1</v>
      </c>
      <c r="N243" s="107" t="s">
        <v>41</v>
      </c>
      <c r="O243" s="108"/>
      <c r="P243" s="109">
        <f>O243*H243</f>
        <v>0</v>
      </c>
      <c r="Q243" s="109">
        <v>0</v>
      </c>
      <c r="R243" s="109">
        <f>Q243*H243</f>
        <v>0</v>
      </c>
      <c r="S243" s="109">
        <v>0</v>
      </c>
      <c r="T243" s="110">
        <f>S243*H243</f>
        <v>0</v>
      </c>
      <c r="U243" s="34"/>
      <c r="V243" s="34"/>
      <c r="W243" s="34"/>
      <c r="X243" s="34"/>
      <c r="Y243" s="34"/>
      <c r="Z243" s="34"/>
      <c r="AA243" s="34"/>
      <c r="AB243" s="34"/>
      <c r="AC243" s="34"/>
      <c r="AD243" s="34"/>
      <c r="AE243" s="34"/>
      <c r="AR243" s="111" t="s">
        <v>128</v>
      </c>
      <c r="AT243" s="111" t="s">
        <v>123</v>
      </c>
      <c r="AU243" s="111" t="s">
        <v>85</v>
      </c>
      <c r="AY243" s="49" t="s">
        <v>121</v>
      </c>
      <c r="BE243" s="112">
        <f>IF(N243="základní",J243,0)</f>
        <v>0</v>
      </c>
      <c r="BF243" s="112">
        <f>IF(N243="snížená",J243,0)</f>
        <v>0</v>
      </c>
      <c r="BG243" s="112">
        <f>IF(N243="zákl. přenesená",J243,0)</f>
        <v>0</v>
      </c>
      <c r="BH243" s="112">
        <f>IF(N243="sníž. přenesená",J243,0)</f>
        <v>0</v>
      </c>
      <c r="BI243" s="112">
        <f>IF(N243="nulová",J243,0)</f>
        <v>0</v>
      </c>
      <c r="BJ243" s="49" t="s">
        <v>81</v>
      </c>
      <c r="BK243" s="112">
        <f>ROUND(I243*H243,2)</f>
        <v>0</v>
      </c>
      <c r="BL243" s="49" t="s">
        <v>128</v>
      </c>
      <c r="BM243" s="111" t="s">
        <v>339</v>
      </c>
    </row>
    <row r="244" spans="1:65" s="58" customFormat="1" ht="19.5">
      <c r="A244" s="34"/>
      <c r="B244" s="30"/>
      <c r="C244" s="138"/>
      <c r="D244" s="190" t="s">
        <v>130</v>
      </c>
      <c r="E244" s="138"/>
      <c r="F244" s="191" t="s">
        <v>340</v>
      </c>
      <c r="G244" s="138"/>
      <c r="H244" s="138"/>
      <c r="I244" s="34"/>
      <c r="J244" s="138"/>
      <c r="K244" s="138"/>
      <c r="L244" s="30"/>
      <c r="M244" s="113"/>
      <c r="N244" s="114"/>
      <c r="O244" s="108"/>
      <c r="P244" s="108"/>
      <c r="Q244" s="108"/>
      <c r="R244" s="108"/>
      <c r="S244" s="108"/>
      <c r="T244" s="115"/>
      <c r="U244" s="34"/>
      <c r="V244" s="34"/>
      <c r="W244" s="34"/>
      <c r="X244" s="34"/>
      <c r="Y244" s="34"/>
      <c r="Z244" s="34"/>
      <c r="AA244" s="34"/>
      <c r="AB244" s="34"/>
      <c r="AC244" s="34"/>
      <c r="AD244" s="34"/>
      <c r="AE244" s="34"/>
      <c r="AT244" s="49" t="s">
        <v>130</v>
      </c>
      <c r="AU244" s="49" t="s">
        <v>85</v>
      </c>
    </row>
    <row r="245" spans="1:65" s="36" customFormat="1">
      <c r="B245" s="121"/>
      <c r="C245" s="195"/>
      <c r="D245" s="190" t="s">
        <v>132</v>
      </c>
      <c r="E245" s="196" t="s">
        <v>83</v>
      </c>
      <c r="F245" s="197" t="s">
        <v>341</v>
      </c>
      <c r="G245" s="195"/>
      <c r="H245" s="198">
        <v>40.094000000000001</v>
      </c>
      <c r="J245" s="195"/>
      <c r="K245" s="195"/>
      <c r="L245" s="121"/>
      <c r="M245" s="123"/>
      <c r="N245" s="124"/>
      <c r="O245" s="124"/>
      <c r="P245" s="124"/>
      <c r="Q245" s="124"/>
      <c r="R245" s="124"/>
      <c r="S245" s="124"/>
      <c r="T245" s="125"/>
      <c r="AT245" s="122" t="s">
        <v>132</v>
      </c>
      <c r="AU245" s="122" t="s">
        <v>85</v>
      </c>
      <c r="AV245" s="36" t="s">
        <v>85</v>
      </c>
      <c r="AW245" s="36" t="s">
        <v>32</v>
      </c>
      <c r="AX245" s="36" t="s">
        <v>81</v>
      </c>
      <c r="AY245" s="122" t="s">
        <v>121</v>
      </c>
    </row>
    <row r="246" spans="1:65" s="58" customFormat="1" ht="24.2" customHeight="1">
      <c r="A246" s="34"/>
      <c r="B246" s="30"/>
      <c r="C246" s="185" t="s">
        <v>342</v>
      </c>
      <c r="D246" s="185" t="s">
        <v>123</v>
      </c>
      <c r="E246" s="186" t="s">
        <v>343</v>
      </c>
      <c r="F246" s="187" t="s">
        <v>344</v>
      </c>
      <c r="G246" s="188" t="s">
        <v>338</v>
      </c>
      <c r="H246" s="189">
        <v>761.78599999999994</v>
      </c>
      <c r="I246" s="32"/>
      <c r="J246" s="208">
        <f>ROUND(I246*H246,2)</f>
        <v>0</v>
      </c>
      <c r="K246" s="187" t="s">
        <v>127</v>
      </c>
      <c r="L246" s="30"/>
      <c r="M246" s="33" t="s">
        <v>1</v>
      </c>
      <c r="N246" s="107" t="s">
        <v>41</v>
      </c>
      <c r="O246" s="108"/>
      <c r="P246" s="109">
        <f>O246*H246</f>
        <v>0</v>
      </c>
      <c r="Q246" s="109">
        <v>0</v>
      </c>
      <c r="R246" s="109">
        <f>Q246*H246</f>
        <v>0</v>
      </c>
      <c r="S246" s="109">
        <v>0</v>
      </c>
      <c r="T246" s="110">
        <f>S246*H246</f>
        <v>0</v>
      </c>
      <c r="U246" s="34"/>
      <c r="V246" s="34"/>
      <c r="W246" s="34"/>
      <c r="X246" s="34"/>
      <c r="Y246" s="34"/>
      <c r="Z246" s="34"/>
      <c r="AA246" s="34"/>
      <c r="AB246" s="34"/>
      <c r="AC246" s="34"/>
      <c r="AD246" s="34"/>
      <c r="AE246" s="34"/>
      <c r="AR246" s="111" t="s">
        <v>128</v>
      </c>
      <c r="AT246" s="111" t="s">
        <v>123</v>
      </c>
      <c r="AU246" s="111" t="s">
        <v>85</v>
      </c>
      <c r="AY246" s="49" t="s">
        <v>121</v>
      </c>
      <c r="BE246" s="112">
        <f>IF(N246="základní",J246,0)</f>
        <v>0</v>
      </c>
      <c r="BF246" s="112">
        <f>IF(N246="snížená",J246,0)</f>
        <v>0</v>
      </c>
      <c r="BG246" s="112">
        <f>IF(N246="zákl. přenesená",J246,0)</f>
        <v>0</v>
      </c>
      <c r="BH246" s="112">
        <f>IF(N246="sníž. přenesená",J246,0)</f>
        <v>0</v>
      </c>
      <c r="BI246" s="112">
        <f>IF(N246="nulová",J246,0)</f>
        <v>0</v>
      </c>
      <c r="BJ246" s="49" t="s">
        <v>81</v>
      </c>
      <c r="BK246" s="112">
        <f>ROUND(I246*H246,2)</f>
        <v>0</v>
      </c>
      <c r="BL246" s="49" t="s">
        <v>128</v>
      </c>
      <c r="BM246" s="111" t="s">
        <v>345</v>
      </c>
    </row>
    <row r="247" spans="1:65" s="58" customFormat="1" ht="29.25">
      <c r="A247" s="34"/>
      <c r="B247" s="30"/>
      <c r="C247" s="138"/>
      <c r="D247" s="190" t="s">
        <v>130</v>
      </c>
      <c r="E247" s="138"/>
      <c r="F247" s="191" t="s">
        <v>346</v>
      </c>
      <c r="G247" s="138"/>
      <c r="H247" s="138"/>
      <c r="I247" s="34"/>
      <c r="J247" s="138"/>
      <c r="K247" s="138"/>
      <c r="L247" s="30"/>
      <c r="M247" s="113"/>
      <c r="N247" s="114"/>
      <c r="O247" s="108"/>
      <c r="P247" s="108"/>
      <c r="Q247" s="108"/>
      <c r="R247" s="108"/>
      <c r="S247" s="108"/>
      <c r="T247" s="115"/>
      <c r="U247" s="34"/>
      <c r="V247" s="34"/>
      <c r="W247" s="34"/>
      <c r="X247" s="34"/>
      <c r="Y247" s="34"/>
      <c r="Z247" s="34"/>
      <c r="AA247" s="34"/>
      <c r="AB247" s="34"/>
      <c r="AC247" s="34"/>
      <c r="AD247" s="34"/>
      <c r="AE247" s="34"/>
      <c r="AT247" s="49" t="s">
        <v>130</v>
      </c>
      <c r="AU247" s="49" t="s">
        <v>85</v>
      </c>
    </row>
    <row r="248" spans="1:65" s="36" customFormat="1">
      <c r="B248" s="121"/>
      <c r="C248" s="195"/>
      <c r="D248" s="190" t="s">
        <v>132</v>
      </c>
      <c r="E248" s="196" t="s">
        <v>1</v>
      </c>
      <c r="F248" s="197" t="s">
        <v>347</v>
      </c>
      <c r="G248" s="195"/>
      <c r="H248" s="198">
        <v>761.78599999999994</v>
      </c>
      <c r="J248" s="195"/>
      <c r="K248" s="195"/>
      <c r="L248" s="121"/>
      <c r="M248" s="123"/>
      <c r="N248" s="124"/>
      <c r="O248" s="124"/>
      <c r="P248" s="124"/>
      <c r="Q248" s="124"/>
      <c r="R248" s="124"/>
      <c r="S248" s="124"/>
      <c r="T248" s="125"/>
      <c r="AT248" s="122" t="s">
        <v>132</v>
      </c>
      <c r="AU248" s="122" t="s">
        <v>85</v>
      </c>
      <c r="AV248" s="36" t="s">
        <v>85</v>
      </c>
      <c r="AW248" s="36" t="s">
        <v>32</v>
      </c>
      <c r="AX248" s="36" t="s">
        <v>81</v>
      </c>
      <c r="AY248" s="122" t="s">
        <v>121</v>
      </c>
    </row>
    <row r="249" spans="1:65" s="58" customFormat="1" ht="21.75" customHeight="1">
      <c r="A249" s="34"/>
      <c r="B249" s="30"/>
      <c r="C249" s="185" t="s">
        <v>348</v>
      </c>
      <c r="D249" s="185" t="s">
        <v>123</v>
      </c>
      <c r="E249" s="186" t="s">
        <v>349</v>
      </c>
      <c r="F249" s="187" t="s">
        <v>350</v>
      </c>
      <c r="G249" s="188" t="s">
        <v>338</v>
      </c>
      <c r="H249" s="189">
        <v>13.12</v>
      </c>
      <c r="I249" s="32"/>
      <c r="J249" s="208">
        <f>ROUND(I249*H249,2)</f>
        <v>0</v>
      </c>
      <c r="K249" s="187" t="s">
        <v>127</v>
      </c>
      <c r="L249" s="30"/>
      <c r="M249" s="33" t="s">
        <v>1</v>
      </c>
      <c r="N249" s="107" t="s">
        <v>41</v>
      </c>
      <c r="O249" s="108"/>
      <c r="P249" s="109">
        <f>O249*H249</f>
        <v>0</v>
      </c>
      <c r="Q249" s="109">
        <v>0</v>
      </c>
      <c r="R249" s="109">
        <f>Q249*H249</f>
        <v>0</v>
      </c>
      <c r="S249" s="109">
        <v>0</v>
      </c>
      <c r="T249" s="110">
        <f>S249*H249</f>
        <v>0</v>
      </c>
      <c r="U249" s="34"/>
      <c r="V249" s="34"/>
      <c r="W249" s="34"/>
      <c r="X249" s="34"/>
      <c r="Y249" s="34"/>
      <c r="Z249" s="34"/>
      <c r="AA249" s="34"/>
      <c r="AB249" s="34"/>
      <c r="AC249" s="34"/>
      <c r="AD249" s="34"/>
      <c r="AE249" s="34"/>
      <c r="AR249" s="111" t="s">
        <v>128</v>
      </c>
      <c r="AT249" s="111" t="s">
        <v>123</v>
      </c>
      <c r="AU249" s="111" t="s">
        <v>85</v>
      </c>
      <c r="AY249" s="49" t="s">
        <v>121</v>
      </c>
      <c r="BE249" s="112">
        <f>IF(N249="základní",J249,0)</f>
        <v>0</v>
      </c>
      <c r="BF249" s="112">
        <f>IF(N249="snížená",J249,0)</f>
        <v>0</v>
      </c>
      <c r="BG249" s="112">
        <f>IF(N249="zákl. přenesená",J249,0)</f>
        <v>0</v>
      </c>
      <c r="BH249" s="112">
        <f>IF(N249="sníž. přenesená",J249,0)</f>
        <v>0</v>
      </c>
      <c r="BI249" s="112">
        <f>IF(N249="nulová",J249,0)</f>
        <v>0</v>
      </c>
      <c r="BJ249" s="49" t="s">
        <v>81</v>
      </c>
      <c r="BK249" s="112">
        <f>ROUND(I249*H249,2)</f>
        <v>0</v>
      </c>
      <c r="BL249" s="49" t="s">
        <v>128</v>
      </c>
      <c r="BM249" s="111" t="s">
        <v>351</v>
      </c>
    </row>
    <row r="250" spans="1:65" s="58" customFormat="1" ht="19.5">
      <c r="A250" s="34"/>
      <c r="B250" s="30"/>
      <c r="C250" s="138"/>
      <c r="D250" s="190" t="s">
        <v>130</v>
      </c>
      <c r="E250" s="138"/>
      <c r="F250" s="191" t="s">
        <v>352</v>
      </c>
      <c r="G250" s="138"/>
      <c r="H250" s="138"/>
      <c r="I250" s="34"/>
      <c r="J250" s="138"/>
      <c r="K250" s="138"/>
      <c r="L250" s="30"/>
      <c r="M250" s="113"/>
      <c r="N250" s="114"/>
      <c r="O250" s="108"/>
      <c r="P250" s="108"/>
      <c r="Q250" s="108"/>
      <c r="R250" s="108"/>
      <c r="S250" s="108"/>
      <c r="T250" s="115"/>
      <c r="U250" s="34"/>
      <c r="V250" s="34"/>
      <c r="W250" s="34"/>
      <c r="X250" s="34"/>
      <c r="Y250" s="34"/>
      <c r="Z250" s="34"/>
      <c r="AA250" s="34"/>
      <c r="AB250" s="34"/>
      <c r="AC250" s="34"/>
      <c r="AD250" s="34"/>
      <c r="AE250" s="34"/>
      <c r="AT250" s="49" t="s">
        <v>130</v>
      </c>
      <c r="AU250" s="49" t="s">
        <v>85</v>
      </c>
    </row>
    <row r="251" spans="1:65" s="36" customFormat="1">
      <c r="B251" s="121"/>
      <c r="C251" s="195"/>
      <c r="D251" s="190" t="s">
        <v>132</v>
      </c>
      <c r="E251" s="196" t="s">
        <v>86</v>
      </c>
      <c r="F251" s="197" t="s">
        <v>87</v>
      </c>
      <c r="G251" s="195"/>
      <c r="H251" s="198">
        <v>13.12</v>
      </c>
      <c r="J251" s="195"/>
      <c r="K251" s="195"/>
      <c r="L251" s="121"/>
      <c r="M251" s="123"/>
      <c r="N251" s="124"/>
      <c r="O251" s="124"/>
      <c r="P251" s="124"/>
      <c r="Q251" s="124"/>
      <c r="R251" s="124"/>
      <c r="S251" s="124"/>
      <c r="T251" s="125"/>
      <c r="AT251" s="122" t="s">
        <v>132</v>
      </c>
      <c r="AU251" s="122" t="s">
        <v>85</v>
      </c>
      <c r="AV251" s="36" t="s">
        <v>85</v>
      </c>
      <c r="AW251" s="36" t="s">
        <v>32</v>
      </c>
      <c r="AX251" s="36" t="s">
        <v>81</v>
      </c>
      <c r="AY251" s="122" t="s">
        <v>121</v>
      </c>
    </row>
    <row r="252" spans="1:65" s="58" customFormat="1" ht="24.2" customHeight="1">
      <c r="A252" s="34"/>
      <c r="B252" s="30"/>
      <c r="C252" s="185" t="s">
        <v>353</v>
      </c>
      <c r="D252" s="185" t="s">
        <v>123</v>
      </c>
      <c r="E252" s="186" t="s">
        <v>354</v>
      </c>
      <c r="F252" s="187" t="s">
        <v>355</v>
      </c>
      <c r="G252" s="188" t="s">
        <v>338</v>
      </c>
      <c r="H252" s="189">
        <v>249.28</v>
      </c>
      <c r="I252" s="32"/>
      <c r="J252" s="208">
        <f>ROUND(I252*H252,2)</f>
        <v>0</v>
      </c>
      <c r="K252" s="187" t="s">
        <v>127</v>
      </c>
      <c r="L252" s="30"/>
      <c r="M252" s="33" t="s">
        <v>1</v>
      </c>
      <c r="N252" s="107" t="s">
        <v>41</v>
      </c>
      <c r="O252" s="108"/>
      <c r="P252" s="109">
        <f>O252*H252</f>
        <v>0</v>
      </c>
      <c r="Q252" s="109">
        <v>0</v>
      </c>
      <c r="R252" s="109">
        <f>Q252*H252</f>
        <v>0</v>
      </c>
      <c r="S252" s="109">
        <v>0</v>
      </c>
      <c r="T252" s="110">
        <f>S252*H252</f>
        <v>0</v>
      </c>
      <c r="U252" s="34"/>
      <c r="V252" s="34"/>
      <c r="W252" s="34"/>
      <c r="X252" s="34"/>
      <c r="Y252" s="34"/>
      <c r="Z252" s="34"/>
      <c r="AA252" s="34"/>
      <c r="AB252" s="34"/>
      <c r="AC252" s="34"/>
      <c r="AD252" s="34"/>
      <c r="AE252" s="34"/>
      <c r="AR252" s="111" t="s">
        <v>128</v>
      </c>
      <c r="AT252" s="111" t="s">
        <v>123</v>
      </c>
      <c r="AU252" s="111" t="s">
        <v>85</v>
      </c>
      <c r="AY252" s="49" t="s">
        <v>121</v>
      </c>
      <c r="BE252" s="112">
        <f>IF(N252="základní",J252,0)</f>
        <v>0</v>
      </c>
      <c r="BF252" s="112">
        <f>IF(N252="snížená",J252,0)</f>
        <v>0</v>
      </c>
      <c r="BG252" s="112">
        <f>IF(N252="zákl. přenesená",J252,0)</f>
        <v>0</v>
      </c>
      <c r="BH252" s="112">
        <f>IF(N252="sníž. přenesená",J252,0)</f>
        <v>0</v>
      </c>
      <c r="BI252" s="112">
        <f>IF(N252="nulová",J252,0)</f>
        <v>0</v>
      </c>
      <c r="BJ252" s="49" t="s">
        <v>81</v>
      </c>
      <c r="BK252" s="112">
        <f>ROUND(I252*H252,2)</f>
        <v>0</v>
      </c>
      <c r="BL252" s="49" t="s">
        <v>128</v>
      </c>
      <c r="BM252" s="111" t="s">
        <v>356</v>
      </c>
    </row>
    <row r="253" spans="1:65" s="58" customFormat="1" ht="29.25">
      <c r="A253" s="34"/>
      <c r="B253" s="30"/>
      <c r="C253" s="138"/>
      <c r="D253" s="190" t="s">
        <v>130</v>
      </c>
      <c r="E253" s="138"/>
      <c r="F253" s="191" t="s">
        <v>357</v>
      </c>
      <c r="G253" s="138"/>
      <c r="H253" s="138"/>
      <c r="I253" s="34"/>
      <c r="J253" s="138"/>
      <c r="K253" s="138"/>
      <c r="L253" s="30"/>
      <c r="M253" s="113"/>
      <c r="N253" s="114"/>
      <c r="O253" s="108"/>
      <c r="P253" s="108"/>
      <c r="Q253" s="108"/>
      <c r="R253" s="108"/>
      <c r="S253" s="108"/>
      <c r="T253" s="115"/>
      <c r="U253" s="34"/>
      <c r="V253" s="34"/>
      <c r="W253" s="34"/>
      <c r="X253" s="34"/>
      <c r="Y253" s="34"/>
      <c r="Z253" s="34"/>
      <c r="AA253" s="34"/>
      <c r="AB253" s="34"/>
      <c r="AC253" s="34"/>
      <c r="AD253" s="34"/>
      <c r="AE253" s="34"/>
      <c r="AT253" s="49" t="s">
        <v>130</v>
      </c>
      <c r="AU253" s="49" t="s">
        <v>85</v>
      </c>
    </row>
    <row r="254" spans="1:65" s="36" customFormat="1">
      <c r="B254" s="121"/>
      <c r="C254" s="195"/>
      <c r="D254" s="190" t="s">
        <v>132</v>
      </c>
      <c r="E254" s="196" t="s">
        <v>1</v>
      </c>
      <c r="F254" s="197" t="s">
        <v>358</v>
      </c>
      <c r="G254" s="195"/>
      <c r="H254" s="198">
        <v>249.28</v>
      </c>
      <c r="J254" s="195"/>
      <c r="K254" s="195"/>
      <c r="L254" s="121"/>
      <c r="M254" s="123"/>
      <c r="N254" s="124"/>
      <c r="O254" s="124"/>
      <c r="P254" s="124"/>
      <c r="Q254" s="124"/>
      <c r="R254" s="124"/>
      <c r="S254" s="124"/>
      <c r="T254" s="125"/>
      <c r="AT254" s="122" t="s">
        <v>132</v>
      </c>
      <c r="AU254" s="122" t="s">
        <v>85</v>
      </c>
      <c r="AV254" s="36" t="s">
        <v>85</v>
      </c>
      <c r="AW254" s="36" t="s">
        <v>32</v>
      </c>
      <c r="AX254" s="36" t="s">
        <v>81</v>
      </c>
      <c r="AY254" s="122" t="s">
        <v>121</v>
      </c>
    </row>
    <row r="255" spans="1:65" s="58" customFormat="1" ht="24.2" customHeight="1">
      <c r="A255" s="34"/>
      <c r="B255" s="30"/>
      <c r="C255" s="185" t="s">
        <v>359</v>
      </c>
      <c r="D255" s="185" t="s">
        <v>123</v>
      </c>
      <c r="E255" s="186" t="s">
        <v>360</v>
      </c>
      <c r="F255" s="187" t="s">
        <v>361</v>
      </c>
      <c r="G255" s="188" t="s">
        <v>338</v>
      </c>
      <c r="H255" s="189">
        <v>53.213999999999999</v>
      </c>
      <c r="I255" s="32"/>
      <c r="J255" s="208">
        <f>ROUND(I255*H255,2)</f>
        <v>0</v>
      </c>
      <c r="K255" s="187" t="s">
        <v>127</v>
      </c>
      <c r="L255" s="30"/>
      <c r="M255" s="33" t="s">
        <v>1</v>
      </c>
      <c r="N255" s="107" t="s">
        <v>41</v>
      </c>
      <c r="O255" s="108"/>
      <c r="P255" s="109">
        <f>O255*H255</f>
        <v>0</v>
      </c>
      <c r="Q255" s="109">
        <v>0</v>
      </c>
      <c r="R255" s="109">
        <f>Q255*H255</f>
        <v>0</v>
      </c>
      <c r="S255" s="109">
        <v>0</v>
      </c>
      <c r="T255" s="110">
        <f>S255*H255</f>
        <v>0</v>
      </c>
      <c r="U255" s="34"/>
      <c r="V255" s="34"/>
      <c r="W255" s="34"/>
      <c r="X255" s="34"/>
      <c r="Y255" s="34"/>
      <c r="Z255" s="34"/>
      <c r="AA255" s="34"/>
      <c r="AB255" s="34"/>
      <c r="AC255" s="34"/>
      <c r="AD255" s="34"/>
      <c r="AE255" s="34"/>
      <c r="AR255" s="111" t="s">
        <v>128</v>
      </c>
      <c r="AT255" s="111" t="s">
        <v>123</v>
      </c>
      <c r="AU255" s="111" t="s">
        <v>85</v>
      </c>
      <c r="AY255" s="49" t="s">
        <v>121</v>
      </c>
      <c r="BE255" s="112">
        <f>IF(N255="základní",J255,0)</f>
        <v>0</v>
      </c>
      <c r="BF255" s="112">
        <f>IF(N255="snížená",J255,0)</f>
        <v>0</v>
      </c>
      <c r="BG255" s="112">
        <f>IF(N255="zákl. přenesená",J255,0)</f>
        <v>0</v>
      </c>
      <c r="BH255" s="112">
        <f>IF(N255="sníž. přenesená",J255,0)</f>
        <v>0</v>
      </c>
      <c r="BI255" s="112">
        <f>IF(N255="nulová",J255,0)</f>
        <v>0</v>
      </c>
      <c r="BJ255" s="49" t="s">
        <v>81</v>
      </c>
      <c r="BK255" s="112">
        <f>ROUND(I255*H255,2)</f>
        <v>0</v>
      </c>
      <c r="BL255" s="49" t="s">
        <v>128</v>
      </c>
      <c r="BM255" s="111" t="s">
        <v>362</v>
      </c>
    </row>
    <row r="256" spans="1:65" s="58" customFormat="1">
      <c r="A256" s="34"/>
      <c r="B256" s="30"/>
      <c r="C256" s="138"/>
      <c r="D256" s="190" t="s">
        <v>130</v>
      </c>
      <c r="E256" s="138"/>
      <c r="F256" s="191" t="s">
        <v>363</v>
      </c>
      <c r="G256" s="138"/>
      <c r="H256" s="138"/>
      <c r="I256" s="34"/>
      <c r="J256" s="138"/>
      <c r="K256" s="138"/>
      <c r="L256" s="30"/>
      <c r="M256" s="113"/>
      <c r="N256" s="114"/>
      <c r="O256" s="108"/>
      <c r="P256" s="108"/>
      <c r="Q256" s="108"/>
      <c r="R256" s="108"/>
      <c r="S256" s="108"/>
      <c r="T256" s="115"/>
      <c r="U256" s="34"/>
      <c r="V256" s="34"/>
      <c r="W256" s="34"/>
      <c r="X256" s="34"/>
      <c r="Y256" s="34"/>
      <c r="Z256" s="34"/>
      <c r="AA256" s="34"/>
      <c r="AB256" s="34"/>
      <c r="AC256" s="34"/>
      <c r="AD256" s="34"/>
      <c r="AE256" s="34"/>
      <c r="AT256" s="49" t="s">
        <v>130</v>
      </c>
      <c r="AU256" s="49" t="s">
        <v>85</v>
      </c>
    </row>
    <row r="257" spans="1:65" s="58" customFormat="1" ht="16.5" customHeight="1">
      <c r="A257" s="34"/>
      <c r="B257" s="30"/>
      <c r="C257" s="185" t="s">
        <v>364</v>
      </c>
      <c r="D257" s="185" t="s">
        <v>123</v>
      </c>
      <c r="E257" s="186" t="s">
        <v>365</v>
      </c>
      <c r="F257" s="187" t="s">
        <v>366</v>
      </c>
      <c r="G257" s="188" t="s">
        <v>338</v>
      </c>
      <c r="H257" s="189">
        <v>32.64</v>
      </c>
      <c r="I257" s="32"/>
      <c r="J257" s="208">
        <f>ROUND(I257*H257,2)</f>
        <v>0</v>
      </c>
      <c r="K257" s="187" t="s">
        <v>1</v>
      </c>
      <c r="L257" s="30"/>
      <c r="M257" s="33" t="s">
        <v>1</v>
      </c>
      <c r="N257" s="107" t="s">
        <v>41</v>
      </c>
      <c r="O257" s="108"/>
      <c r="P257" s="109">
        <f>O257*H257</f>
        <v>0</v>
      </c>
      <c r="Q257" s="109">
        <v>0</v>
      </c>
      <c r="R257" s="109">
        <f>Q257*H257</f>
        <v>0</v>
      </c>
      <c r="S257" s="109">
        <v>0</v>
      </c>
      <c r="T257" s="110">
        <f>S257*H257</f>
        <v>0</v>
      </c>
      <c r="U257" s="34"/>
      <c r="V257" s="34"/>
      <c r="W257" s="34"/>
      <c r="X257" s="34"/>
      <c r="Y257" s="34"/>
      <c r="Z257" s="34"/>
      <c r="AA257" s="34"/>
      <c r="AB257" s="34"/>
      <c r="AC257" s="34"/>
      <c r="AD257" s="34"/>
      <c r="AE257" s="34"/>
      <c r="AR257" s="111" t="s">
        <v>128</v>
      </c>
      <c r="AT257" s="111" t="s">
        <v>123</v>
      </c>
      <c r="AU257" s="111" t="s">
        <v>85</v>
      </c>
      <c r="AY257" s="49" t="s">
        <v>121</v>
      </c>
      <c r="BE257" s="112">
        <f>IF(N257="základní",J257,0)</f>
        <v>0</v>
      </c>
      <c r="BF257" s="112">
        <f>IF(N257="snížená",J257,0)</f>
        <v>0</v>
      </c>
      <c r="BG257" s="112">
        <f>IF(N257="zákl. přenesená",J257,0)</f>
        <v>0</v>
      </c>
      <c r="BH257" s="112">
        <f>IF(N257="sníž. přenesená",J257,0)</f>
        <v>0</v>
      </c>
      <c r="BI257" s="112">
        <f>IF(N257="nulová",J257,0)</f>
        <v>0</v>
      </c>
      <c r="BJ257" s="49" t="s">
        <v>81</v>
      </c>
      <c r="BK257" s="112">
        <f>ROUND(I257*H257,2)</f>
        <v>0</v>
      </c>
      <c r="BL257" s="49" t="s">
        <v>128</v>
      </c>
      <c r="BM257" s="111" t="s">
        <v>367</v>
      </c>
    </row>
    <row r="258" spans="1:65" s="58" customFormat="1" ht="19.5">
      <c r="A258" s="34"/>
      <c r="B258" s="30"/>
      <c r="C258" s="138"/>
      <c r="D258" s="190" t="s">
        <v>130</v>
      </c>
      <c r="E258" s="138"/>
      <c r="F258" s="191" t="s">
        <v>368</v>
      </c>
      <c r="G258" s="138"/>
      <c r="H258" s="138"/>
      <c r="I258" s="34"/>
      <c r="J258" s="138"/>
      <c r="K258" s="138"/>
      <c r="L258" s="30"/>
      <c r="M258" s="113"/>
      <c r="N258" s="114"/>
      <c r="O258" s="108"/>
      <c r="P258" s="108"/>
      <c r="Q258" s="108"/>
      <c r="R258" s="108"/>
      <c r="S258" s="108"/>
      <c r="T258" s="115"/>
      <c r="U258" s="34"/>
      <c r="V258" s="34"/>
      <c r="W258" s="34"/>
      <c r="X258" s="34"/>
      <c r="Y258" s="34"/>
      <c r="Z258" s="34"/>
      <c r="AA258" s="34"/>
      <c r="AB258" s="34"/>
      <c r="AC258" s="34"/>
      <c r="AD258" s="34"/>
      <c r="AE258" s="34"/>
      <c r="AT258" s="49" t="s">
        <v>130</v>
      </c>
      <c r="AU258" s="49" t="s">
        <v>85</v>
      </c>
    </row>
    <row r="259" spans="1:65" s="58" customFormat="1" ht="33" customHeight="1">
      <c r="A259" s="34"/>
      <c r="B259" s="30"/>
      <c r="C259" s="185" t="s">
        <v>284</v>
      </c>
      <c r="D259" s="185" t="s">
        <v>123</v>
      </c>
      <c r="E259" s="186" t="s">
        <v>369</v>
      </c>
      <c r="F259" s="187" t="s">
        <v>370</v>
      </c>
      <c r="G259" s="188" t="s">
        <v>338</v>
      </c>
      <c r="H259" s="189">
        <v>13.12</v>
      </c>
      <c r="I259" s="32"/>
      <c r="J259" s="208">
        <f>ROUND(I259*H259,2)</f>
        <v>0</v>
      </c>
      <c r="K259" s="187" t="s">
        <v>127</v>
      </c>
      <c r="L259" s="30"/>
      <c r="M259" s="33" t="s">
        <v>1</v>
      </c>
      <c r="N259" s="107" t="s">
        <v>41</v>
      </c>
      <c r="O259" s="108"/>
      <c r="P259" s="109">
        <f>O259*H259</f>
        <v>0</v>
      </c>
      <c r="Q259" s="109">
        <v>0</v>
      </c>
      <c r="R259" s="109">
        <f>Q259*H259</f>
        <v>0</v>
      </c>
      <c r="S259" s="109">
        <v>0</v>
      </c>
      <c r="T259" s="110">
        <f>S259*H259</f>
        <v>0</v>
      </c>
      <c r="U259" s="34"/>
      <c r="V259" s="34"/>
      <c r="W259" s="34"/>
      <c r="X259" s="34"/>
      <c r="Y259" s="34"/>
      <c r="Z259" s="34"/>
      <c r="AA259" s="34"/>
      <c r="AB259" s="34"/>
      <c r="AC259" s="34"/>
      <c r="AD259" s="34"/>
      <c r="AE259" s="34"/>
      <c r="AR259" s="111" t="s">
        <v>128</v>
      </c>
      <c r="AT259" s="111" t="s">
        <v>123</v>
      </c>
      <c r="AU259" s="111" t="s">
        <v>85</v>
      </c>
      <c r="AY259" s="49" t="s">
        <v>121</v>
      </c>
      <c r="BE259" s="112">
        <f>IF(N259="základní",J259,0)</f>
        <v>0</v>
      </c>
      <c r="BF259" s="112">
        <f>IF(N259="snížená",J259,0)</f>
        <v>0</v>
      </c>
      <c r="BG259" s="112">
        <f>IF(N259="zákl. přenesená",J259,0)</f>
        <v>0</v>
      </c>
      <c r="BH259" s="112">
        <f>IF(N259="sníž. přenesená",J259,0)</f>
        <v>0</v>
      </c>
      <c r="BI259" s="112">
        <f>IF(N259="nulová",J259,0)</f>
        <v>0</v>
      </c>
      <c r="BJ259" s="49" t="s">
        <v>81</v>
      </c>
      <c r="BK259" s="112">
        <f>ROUND(I259*H259,2)</f>
        <v>0</v>
      </c>
      <c r="BL259" s="49" t="s">
        <v>128</v>
      </c>
      <c r="BM259" s="111" t="s">
        <v>371</v>
      </c>
    </row>
    <row r="260" spans="1:65" s="58" customFormat="1" ht="29.25">
      <c r="A260" s="34"/>
      <c r="B260" s="30"/>
      <c r="C260" s="138"/>
      <c r="D260" s="190" t="s">
        <v>130</v>
      </c>
      <c r="E260" s="138"/>
      <c r="F260" s="191" t="s">
        <v>372</v>
      </c>
      <c r="G260" s="138"/>
      <c r="H260" s="138"/>
      <c r="I260" s="34"/>
      <c r="J260" s="138"/>
      <c r="K260" s="138"/>
      <c r="L260" s="30"/>
      <c r="M260" s="113"/>
      <c r="N260" s="114"/>
      <c r="O260" s="108"/>
      <c r="P260" s="108"/>
      <c r="Q260" s="108"/>
      <c r="R260" s="108"/>
      <c r="S260" s="108"/>
      <c r="T260" s="115"/>
      <c r="U260" s="34"/>
      <c r="V260" s="34"/>
      <c r="W260" s="34"/>
      <c r="X260" s="34"/>
      <c r="Y260" s="34"/>
      <c r="Z260" s="34"/>
      <c r="AA260" s="34"/>
      <c r="AB260" s="34"/>
      <c r="AC260" s="34"/>
      <c r="AD260" s="34"/>
      <c r="AE260" s="34"/>
      <c r="AT260" s="49" t="s">
        <v>130</v>
      </c>
      <c r="AU260" s="49" t="s">
        <v>85</v>
      </c>
    </row>
    <row r="261" spans="1:65" s="58" customFormat="1" ht="24.2" customHeight="1">
      <c r="A261" s="34"/>
      <c r="B261" s="30"/>
      <c r="C261" s="185" t="s">
        <v>373</v>
      </c>
      <c r="D261" s="185" t="s">
        <v>123</v>
      </c>
      <c r="E261" s="186" t="s">
        <v>374</v>
      </c>
      <c r="F261" s="187" t="s">
        <v>375</v>
      </c>
      <c r="G261" s="188" t="s">
        <v>338</v>
      </c>
      <c r="H261" s="189">
        <v>27.55</v>
      </c>
      <c r="I261" s="32"/>
      <c r="J261" s="208">
        <f>ROUND(I261*H261,2)</f>
        <v>0</v>
      </c>
      <c r="K261" s="187" t="s">
        <v>127</v>
      </c>
      <c r="L261" s="30"/>
      <c r="M261" s="33" t="s">
        <v>1</v>
      </c>
      <c r="N261" s="107" t="s">
        <v>41</v>
      </c>
      <c r="O261" s="108"/>
      <c r="P261" s="109">
        <f>O261*H261</f>
        <v>0</v>
      </c>
      <c r="Q261" s="109">
        <v>0</v>
      </c>
      <c r="R261" s="109">
        <f>Q261*H261</f>
        <v>0</v>
      </c>
      <c r="S261" s="109">
        <v>0</v>
      </c>
      <c r="T261" s="110">
        <f>S261*H261</f>
        <v>0</v>
      </c>
      <c r="U261" s="34"/>
      <c r="V261" s="34"/>
      <c r="W261" s="34"/>
      <c r="X261" s="34"/>
      <c r="Y261" s="34"/>
      <c r="Z261" s="34"/>
      <c r="AA261" s="34"/>
      <c r="AB261" s="34"/>
      <c r="AC261" s="34"/>
      <c r="AD261" s="34"/>
      <c r="AE261" s="34"/>
      <c r="AR261" s="111" t="s">
        <v>128</v>
      </c>
      <c r="AT261" s="111" t="s">
        <v>123</v>
      </c>
      <c r="AU261" s="111" t="s">
        <v>85</v>
      </c>
      <c r="AY261" s="49" t="s">
        <v>121</v>
      </c>
      <c r="BE261" s="112">
        <f>IF(N261="základní",J261,0)</f>
        <v>0</v>
      </c>
      <c r="BF261" s="112">
        <f>IF(N261="snížená",J261,0)</f>
        <v>0</v>
      </c>
      <c r="BG261" s="112">
        <f>IF(N261="zákl. přenesená",J261,0)</f>
        <v>0</v>
      </c>
      <c r="BH261" s="112">
        <f>IF(N261="sníž. přenesená",J261,0)</f>
        <v>0</v>
      </c>
      <c r="BI261" s="112">
        <f>IF(N261="nulová",J261,0)</f>
        <v>0</v>
      </c>
      <c r="BJ261" s="49" t="s">
        <v>81</v>
      </c>
      <c r="BK261" s="112">
        <f>ROUND(I261*H261,2)</f>
        <v>0</v>
      </c>
      <c r="BL261" s="49" t="s">
        <v>128</v>
      </c>
      <c r="BM261" s="111" t="s">
        <v>376</v>
      </c>
    </row>
    <row r="262" spans="1:65" s="58" customFormat="1" ht="29.25">
      <c r="A262" s="34"/>
      <c r="B262" s="30"/>
      <c r="C262" s="138"/>
      <c r="D262" s="190" t="s">
        <v>130</v>
      </c>
      <c r="E262" s="138"/>
      <c r="F262" s="191" t="s">
        <v>377</v>
      </c>
      <c r="G262" s="138"/>
      <c r="H262" s="138"/>
      <c r="I262" s="34"/>
      <c r="J262" s="138"/>
      <c r="K262" s="138"/>
      <c r="L262" s="30"/>
      <c r="M262" s="113"/>
      <c r="N262" s="114"/>
      <c r="O262" s="108"/>
      <c r="P262" s="108"/>
      <c r="Q262" s="108"/>
      <c r="R262" s="108"/>
      <c r="S262" s="108"/>
      <c r="T262" s="115"/>
      <c r="U262" s="34"/>
      <c r="V262" s="34"/>
      <c r="W262" s="34"/>
      <c r="X262" s="34"/>
      <c r="Y262" s="34"/>
      <c r="Z262" s="34"/>
      <c r="AA262" s="34"/>
      <c r="AB262" s="34"/>
      <c r="AC262" s="34"/>
      <c r="AD262" s="34"/>
      <c r="AE262" s="34"/>
      <c r="AT262" s="49" t="s">
        <v>130</v>
      </c>
      <c r="AU262" s="49" t="s">
        <v>85</v>
      </c>
    </row>
    <row r="263" spans="1:65" s="58" customFormat="1" ht="37.9" customHeight="1">
      <c r="A263" s="34"/>
      <c r="B263" s="30"/>
      <c r="C263" s="185" t="s">
        <v>378</v>
      </c>
      <c r="D263" s="185" t="s">
        <v>123</v>
      </c>
      <c r="E263" s="186" t="s">
        <v>379</v>
      </c>
      <c r="F263" s="187" t="s">
        <v>380</v>
      </c>
      <c r="G263" s="188" t="s">
        <v>338</v>
      </c>
      <c r="H263" s="189">
        <v>12.544</v>
      </c>
      <c r="I263" s="32"/>
      <c r="J263" s="208">
        <f>ROUND(I263*H263,2)</f>
        <v>0</v>
      </c>
      <c r="K263" s="187" t="s">
        <v>127</v>
      </c>
      <c r="L263" s="30"/>
      <c r="M263" s="33" t="s">
        <v>1</v>
      </c>
      <c r="N263" s="107" t="s">
        <v>41</v>
      </c>
      <c r="O263" s="108"/>
      <c r="P263" s="109">
        <f>O263*H263</f>
        <v>0</v>
      </c>
      <c r="Q263" s="109">
        <v>0</v>
      </c>
      <c r="R263" s="109">
        <f>Q263*H263</f>
        <v>0</v>
      </c>
      <c r="S263" s="109">
        <v>0</v>
      </c>
      <c r="T263" s="110">
        <f>S263*H263</f>
        <v>0</v>
      </c>
      <c r="U263" s="34"/>
      <c r="V263" s="34"/>
      <c r="W263" s="34"/>
      <c r="X263" s="34"/>
      <c r="Y263" s="34"/>
      <c r="Z263" s="34"/>
      <c r="AA263" s="34"/>
      <c r="AB263" s="34"/>
      <c r="AC263" s="34"/>
      <c r="AD263" s="34"/>
      <c r="AE263" s="34"/>
      <c r="AR263" s="111" t="s">
        <v>128</v>
      </c>
      <c r="AT263" s="111" t="s">
        <v>123</v>
      </c>
      <c r="AU263" s="111" t="s">
        <v>85</v>
      </c>
      <c r="AY263" s="49" t="s">
        <v>121</v>
      </c>
      <c r="BE263" s="112">
        <f>IF(N263="základní",J263,0)</f>
        <v>0</v>
      </c>
      <c r="BF263" s="112">
        <f>IF(N263="snížená",J263,0)</f>
        <v>0</v>
      </c>
      <c r="BG263" s="112">
        <f>IF(N263="zákl. přenesená",J263,0)</f>
        <v>0</v>
      </c>
      <c r="BH263" s="112">
        <f>IF(N263="sníž. přenesená",J263,0)</f>
        <v>0</v>
      </c>
      <c r="BI263" s="112">
        <f>IF(N263="nulová",J263,0)</f>
        <v>0</v>
      </c>
      <c r="BJ263" s="49" t="s">
        <v>81</v>
      </c>
      <c r="BK263" s="112">
        <f>ROUND(I263*H263,2)</f>
        <v>0</v>
      </c>
      <c r="BL263" s="49" t="s">
        <v>128</v>
      </c>
      <c r="BM263" s="111" t="s">
        <v>381</v>
      </c>
    </row>
    <row r="264" spans="1:65" s="58" customFormat="1" ht="29.25">
      <c r="A264" s="34"/>
      <c r="B264" s="30"/>
      <c r="C264" s="138"/>
      <c r="D264" s="190" t="s">
        <v>130</v>
      </c>
      <c r="E264" s="138"/>
      <c r="F264" s="191" t="s">
        <v>382</v>
      </c>
      <c r="G264" s="138"/>
      <c r="H264" s="138"/>
      <c r="I264" s="34"/>
      <c r="J264" s="138"/>
      <c r="K264" s="138"/>
      <c r="L264" s="30"/>
      <c r="M264" s="113"/>
      <c r="N264" s="114"/>
      <c r="O264" s="108"/>
      <c r="P264" s="108"/>
      <c r="Q264" s="108"/>
      <c r="R264" s="108"/>
      <c r="S264" s="108"/>
      <c r="T264" s="115"/>
      <c r="U264" s="34"/>
      <c r="V264" s="34"/>
      <c r="W264" s="34"/>
      <c r="X264" s="34"/>
      <c r="Y264" s="34"/>
      <c r="Z264" s="34"/>
      <c r="AA264" s="34"/>
      <c r="AB264" s="34"/>
      <c r="AC264" s="34"/>
      <c r="AD264" s="34"/>
      <c r="AE264" s="34"/>
      <c r="AT264" s="49" t="s">
        <v>130</v>
      </c>
      <c r="AU264" s="49" t="s">
        <v>85</v>
      </c>
    </row>
    <row r="265" spans="1:65" s="31" customFormat="1" ht="22.9" customHeight="1">
      <c r="B265" s="99"/>
      <c r="C265" s="179"/>
      <c r="D265" s="180" t="s">
        <v>75</v>
      </c>
      <c r="E265" s="183" t="s">
        <v>383</v>
      </c>
      <c r="F265" s="183" t="s">
        <v>384</v>
      </c>
      <c r="G265" s="179"/>
      <c r="H265" s="179"/>
      <c r="J265" s="184">
        <f>BK265</f>
        <v>0</v>
      </c>
      <c r="K265" s="179"/>
      <c r="L265" s="99"/>
      <c r="M265" s="101"/>
      <c r="N265" s="102"/>
      <c r="O265" s="102"/>
      <c r="P265" s="103">
        <f>SUM(P266:P267)</f>
        <v>0</v>
      </c>
      <c r="Q265" s="102"/>
      <c r="R265" s="103">
        <f>SUM(R266:R267)</f>
        <v>0</v>
      </c>
      <c r="S265" s="102"/>
      <c r="T265" s="104">
        <f>SUM(T266:T267)</f>
        <v>0</v>
      </c>
      <c r="AR265" s="100" t="s">
        <v>81</v>
      </c>
      <c r="AT265" s="105" t="s">
        <v>75</v>
      </c>
      <c r="AU265" s="105" t="s">
        <v>81</v>
      </c>
      <c r="AY265" s="100" t="s">
        <v>121</v>
      </c>
      <c r="BK265" s="106">
        <f>SUM(BK266:BK267)</f>
        <v>0</v>
      </c>
    </row>
    <row r="266" spans="1:65" s="58" customFormat="1" ht="24.2" customHeight="1">
      <c r="A266" s="34"/>
      <c r="B266" s="30"/>
      <c r="C266" s="185" t="s">
        <v>385</v>
      </c>
      <c r="D266" s="185" t="s">
        <v>123</v>
      </c>
      <c r="E266" s="186" t="s">
        <v>386</v>
      </c>
      <c r="F266" s="187" t="s">
        <v>387</v>
      </c>
      <c r="G266" s="188" t="s">
        <v>338</v>
      </c>
      <c r="H266" s="189">
        <v>122.251</v>
      </c>
      <c r="I266" s="32"/>
      <c r="J266" s="208">
        <f>ROUND(I266*H266,2)</f>
        <v>0</v>
      </c>
      <c r="K266" s="187" t="s">
        <v>127</v>
      </c>
      <c r="L266" s="30"/>
      <c r="M266" s="33" t="s">
        <v>1</v>
      </c>
      <c r="N266" s="107" t="s">
        <v>41</v>
      </c>
      <c r="O266" s="108"/>
      <c r="P266" s="109">
        <f>O266*H266</f>
        <v>0</v>
      </c>
      <c r="Q266" s="109">
        <v>0</v>
      </c>
      <c r="R266" s="109">
        <f>Q266*H266</f>
        <v>0</v>
      </c>
      <c r="S266" s="109">
        <v>0</v>
      </c>
      <c r="T266" s="110">
        <f>S266*H266</f>
        <v>0</v>
      </c>
      <c r="U266" s="34"/>
      <c r="V266" s="34"/>
      <c r="W266" s="34"/>
      <c r="X266" s="34"/>
      <c r="Y266" s="34"/>
      <c r="Z266" s="34"/>
      <c r="AA266" s="34"/>
      <c r="AB266" s="34"/>
      <c r="AC266" s="34"/>
      <c r="AD266" s="34"/>
      <c r="AE266" s="34"/>
      <c r="AR266" s="111" t="s">
        <v>128</v>
      </c>
      <c r="AT266" s="111" t="s">
        <v>123</v>
      </c>
      <c r="AU266" s="111" t="s">
        <v>85</v>
      </c>
      <c r="AY266" s="49" t="s">
        <v>121</v>
      </c>
      <c r="BE266" s="112">
        <f>IF(N266="základní",J266,0)</f>
        <v>0</v>
      </c>
      <c r="BF266" s="112">
        <f>IF(N266="snížená",J266,0)</f>
        <v>0</v>
      </c>
      <c r="BG266" s="112">
        <f>IF(N266="zákl. přenesená",J266,0)</f>
        <v>0</v>
      </c>
      <c r="BH266" s="112">
        <f>IF(N266="sníž. přenesená",J266,0)</f>
        <v>0</v>
      </c>
      <c r="BI266" s="112">
        <f>IF(N266="nulová",J266,0)</f>
        <v>0</v>
      </c>
      <c r="BJ266" s="49" t="s">
        <v>81</v>
      </c>
      <c r="BK266" s="112">
        <f>ROUND(I266*H266,2)</f>
        <v>0</v>
      </c>
      <c r="BL266" s="49" t="s">
        <v>128</v>
      </c>
      <c r="BM266" s="111" t="s">
        <v>388</v>
      </c>
    </row>
    <row r="267" spans="1:65" s="58" customFormat="1" ht="19.5">
      <c r="A267" s="34"/>
      <c r="B267" s="30"/>
      <c r="C267" s="138"/>
      <c r="D267" s="190" t="s">
        <v>130</v>
      </c>
      <c r="E267" s="138"/>
      <c r="F267" s="191" t="s">
        <v>389</v>
      </c>
      <c r="G267" s="138"/>
      <c r="H267" s="138"/>
      <c r="I267" s="34"/>
      <c r="J267" s="138"/>
      <c r="K267" s="138"/>
      <c r="L267" s="30"/>
      <c r="M267" s="113"/>
      <c r="N267" s="114"/>
      <c r="O267" s="108"/>
      <c r="P267" s="108"/>
      <c r="Q267" s="108"/>
      <c r="R267" s="108"/>
      <c r="S267" s="108"/>
      <c r="T267" s="115"/>
      <c r="U267" s="34"/>
      <c r="V267" s="34"/>
      <c r="W267" s="34"/>
      <c r="X267" s="34"/>
      <c r="Y267" s="34"/>
      <c r="Z267" s="34"/>
      <c r="AA267" s="34"/>
      <c r="AB267" s="34"/>
      <c r="AC267" s="34"/>
      <c r="AD267" s="34"/>
      <c r="AE267" s="34"/>
      <c r="AT267" s="49" t="s">
        <v>130</v>
      </c>
      <c r="AU267" s="49" t="s">
        <v>85</v>
      </c>
    </row>
    <row r="268" spans="1:65" s="31" customFormat="1" ht="25.9" customHeight="1">
      <c r="B268" s="99"/>
      <c r="C268" s="179"/>
      <c r="D268" s="180" t="s">
        <v>75</v>
      </c>
      <c r="E268" s="181" t="s">
        <v>390</v>
      </c>
      <c r="F268" s="181" t="s">
        <v>391</v>
      </c>
      <c r="G268" s="179"/>
      <c r="H268" s="179"/>
      <c r="J268" s="182">
        <f>BK268</f>
        <v>0</v>
      </c>
      <c r="K268" s="179"/>
      <c r="L268" s="99"/>
      <c r="M268" s="101"/>
      <c r="N268" s="102"/>
      <c r="O268" s="102"/>
      <c r="P268" s="103">
        <f>P269+P274+P277</f>
        <v>0</v>
      </c>
      <c r="Q268" s="102"/>
      <c r="R268" s="103">
        <f>R269+R274+R277</f>
        <v>0</v>
      </c>
      <c r="S268" s="102"/>
      <c r="T268" s="104">
        <f>T269+T274+T277</f>
        <v>0</v>
      </c>
      <c r="AR268" s="100" t="s">
        <v>149</v>
      </c>
      <c r="AT268" s="105" t="s">
        <v>75</v>
      </c>
      <c r="AU268" s="105" t="s">
        <v>76</v>
      </c>
      <c r="AY268" s="100" t="s">
        <v>121</v>
      </c>
      <c r="BK268" s="106">
        <f>BK269+BK274+BK277</f>
        <v>0</v>
      </c>
    </row>
    <row r="269" spans="1:65" s="31" customFormat="1" ht="22.9" customHeight="1">
      <c r="B269" s="99"/>
      <c r="C269" s="179"/>
      <c r="D269" s="180" t="s">
        <v>75</v>
      </c>
      <c r="E269" s="183" t="s">
        <v>392</v>
      </c>
      <c r="F269" s="183" t="s">
        <v>393</v>
      </c>
      <c r="G269" s="179"/>
      <c r="H269" s="179"/>
      <c r="J269" s="184">
        <f>BK269</f>
        <v>0</v>
      </c>
      <c r="K269" s="179"/>
      <c r="L269" s="99"/>
      <c r="M269" s="101"/>
      <c r="N269" s="102"/>
      <c r="O269" s="102"/>
      <c r="P269" s="103">
        <f>SUM(P270:P273)</f>
        <v>0</v>
      </c>
      <c r="Q269" s="102"/>
      <c r="R269" s="103">
        <f>SUM(R270:R273)</f>
        <v>0</v>
      </c>
      <c r="S269" s="102"/>
      <c r="T269" s="104">
        <f>SUM(T270:T273)</f>
        <v>0</v>
      </c>
      <c r="AR269" s="100" t="s">
        <v>149</v>
      </c>
      <c r="AT269" s="105" t="s">
        <v>75</v>
      </c>
      <c r="AU269" s="105" t="s">
        <v>81</v>
      </c>
      <c r="AY269" s="100" t="s">
        <v>121</v>
      </c>
      <c r="BK269" s="106">
        <f>SUM(BK270:BK273)</f>
        <v>0</v>
      </c>
    </row>
    <row r="270" spans="1:65" s="58" customFormat="1" ht="16.5" customHeight="1">
      <c r="A270" s="34"/>
      <c r="B270" s="30"/>
      <c r="C270" s="185" t="s">
        <v>394</v>
      </c>
      <c r="D270" s="185" t="s">
        <v>123</v>
      </c>
      <c r="E270" s="186" t="s">
        <v>395</v>
      </c>
      <c r="F270" s="187" t="s">
        <v>396</v>
      </c>
      <c r="G270" s="188" t="s">
        <v>397</v>
      </c>
      <c r="H270" s="189">
        <v>1</v>
      </c>
      <c r="I270" s="32"/>
      <c r="J270" s="208">
        <f>ROUND(I270*H270,2)</f>
        <v>0</v>
      </c>
      <c r="K270" s="187" t="s">
        <v>127</v>
      </c>
      <c r="L270" s="30"/>
      <c r="M270" s="33" t="s">
        <v>1</v>
      </c>
      <c r="N270" s="107" t="s">
        <v>41</v>
      </c>
      <c r="O270" s="108"/>
      <c r="P270" s="109">
        <f>O270*H270</f>
        <v>0</v>
      </c>
      <c r="Q270" s="109">
        <v>0</v>
      </c>
      <c r="R270" s="109">
        <f>Q270*H270</f>
        <v>0</v>
      </c>
      <c r="S270" s="109">
        <v>0</v>
      </c>
      <c r="T270" s="110">
        <f>S270*H270</f>
        <v>0</v>
      </c>
      <c r="U270" s="34"/>
      <c r="V270" s="34"/>
      <c r="W270" s="34"/>
      <c r="X270" s="34"/>
      <c r="Y270" s="34"/>
      <c r="Z270" s="34"/>
      <c r="AA270" s="34"/>
      <c r="AB270" s="34"/>
      <c r="AC270" s="34"/>
      <c r="AD270" s="34"/>
      <c r="AE270" s="34"/>
      <c r="AR270" s="111" t="s">
        <v>398</v>
      </c>
      <c r="AT270" s="111" t="s">
        <v>123</v>
      </c>
      <c r="AU270" s="111" t="s">
        <v>85</v>
      </c>
      <c r="AY270" s="49" t="s">
        <v>121</v>
      </c>
      <c r="BE270" s="112">
        <f>IF(N270="základní",J270,0)</f>
        <v>0</v>
      </c>
      <c r="BF270" s="112">
        <f>IF(N270="snížená",J270,0)</f>
        <v>0</v>
      </c>
      <c r="BG270" s="112">
        <f>IF(N270="zákl. přenesená",J270,0)</f>
        <v>0</v>
      </c>
      <c r="BH270" s="112">
        <f>IF(N270="sníž. přenesená",J270,0)</f>
        <v>0</v>
      </c>
      <c r="BI270" s="112">
        <f>IF(N270="nulová",J270,0)</f>
        <v>0</v>
      </c>
      <c r="BJ270" s="49" t="s">
        <v>81</v>
      </c>
      <c r="BK270" s="112">
        <f>ROUND(I270*H270,2)</f>
        <v>0</v>
      </c>
      <c r="BL270" s="49" t="s">
        <v>398</v>
      </c>
      <c r="BM270" s="111" t="s">
        <v>399</v>
      </c>
    </row>
    <row r="271" spans="1:65" s="58" customFormat="1">
      <c r="A271" s="34"/>
      <c r="B271" s="30"/>
      <c r="C271" s="138"/>
      <c r="D271" s="190" t="s">
        <v>130</v>
      </c>
      <c r="E271" s="138"/>
      <c r="F271" s="191" t="s">
        <v>396</v>
      </c>
      <c r="G271" s="138"/>
      <c r="H271" s="138"/>
      <c r="I271" s="34"/>
      <c r="J271" s="138"/>
      <c r="K271" s="138"/>
      <c r="L271" s="30"/>
      <c r="M271" s="113"/>
      <c r="N271" s="114"/>
      <c r="O271" s="108"/>
      <c r="P271" s="108"/>
      <c r="Q271" s="108"/>
      <c r="R271" s="108"/>
      <c r="S271" s="108"/>
      <c r="T271" s="115"/>
      <c r="U271" s="34"/>
      <c r="V271" s="34"/>
      <c r="W271" s="34"/>
      <c r="X271" s="34"/>
      <c r="Y271" s="34"/>
      <c r="Z271" s="34"/>
      <c r="AA271" s="34"/>
      <c r="AB271" s="34"/>
      <c r="AC271" s="34"/>
      <c r="AD271" s="34"/>
      <c r="AE271" s="34"/>
      <c r="AT271" s="49" t="s">
        <v>130</v>
      </c>
      <c r="AU271" s="49" t="s">
        <v>85</v>
      </c>
    </row>
    <row r="272" spans="1:65" s="58" customFormat="1" ht="16.5" customHeight="1">
      <c r="A272" s="34"/>
      <c r="B272" s="30"/>
      <c r="C272" s="185" t="s">
        <v>400</v>
      </c>
      <c r="D272" s="185" t="s">
        <v>123</v>
      </c>
      <c r="E272" s="186" t="s">
        <v>401</v>
      </c>
      <c r="F272" s="187" t="s">
        <v>402</v>
      </c>
      <c r="G272" s="188" t="s">
        <v>397</v>
      </c>
      <c r="H272" s="189">
        <v>1</v>
      </c>
      <c r="I272" s="32"/>
      <c r="J272" s="208">
        <f>ROUND(I272*H272,2)</f>
        <v>0</v>
      </c>
      <c r="K272" s="187" t="s">
        <v>127</v>
      </c>
      <c r="L272" s="30"/>
      <c r="M272" s="33" t="s">
        <v>1</v>
      </c>
      <c r="N272" s="107" t="s">
        <v>41</v>
      </c>
      <c r="O272" s="108"/>
      <c r="P272" s="109">
        <f>O272*H272</f>
        <v>0</v>
      </c>
      <c r="Q272" s="109">
        <v>0</v>
      </c>
      <c r="R272" s="109">
        <f>Q272*H272</f>
        <v>0</v>
      </c>
      <c r="S272" s="109">
        <v>0</v>
      </c>
      <c r="T272" s="110">
        <f>S272*H272</f>
        <v>0</v>
      </c>
      <c r="U272" s="34"/>
      <c r="V272" s="34"/>
      <c r="W272" s="34"/>
      <c r="X272" s="34"/>
      <c r="Y272" s="34"/>
      <c r="Z272" s="34"/>
      <c r="AA272" s="34"/>
      <c r="AB272" s="34"/>
      <c r="AC272" s="34"/>
      <c r="AD272" s="34"/>
      <c r="AE272" s="34"/>
      <c r="AR272" s="111" t="s">
        <v>398</v>
      </c>
      <c r="AT272" s="111" t="s">
        <v>123</v>
      </c>
      <c r="AU272" s="111" t="s">
        <v>85</v>
      </c>
      <c r="AY272" s="49" t="s">
        <v>121</v>
      </c>
      <c r="BE272" s="112">
        <f>IF(N272="základní",J272,0)</f>
        <v>0</v>
      </c>
      <c r="BF272" s="112">
        <f>IF(N272="snížená",J272,0)</f>
        <v>0</v>
      </c>
      <c r="BG272" s="112">
        <f>IF(N272="zákl. přenesená",J272,0)</f>
        <v>0</v>
      </c>
      <c r="BH272" s="112">
        <f>IF(N272="sníž. přenesená",J272,0)</f>
        <v>0</v>
      </c>
      <c r="BI272" s="112">
        <f>IF(N272="nulová",J272,0)</f>
        <v>0</v>
      </c>
      <c r="BJ272" s="49" t="s">
        <v>81</v>
      </c>
      <c r="BK272" s="112">
        <f>ROUND(I272*H272,2)</f>
        <v>0</v>
      </c>
      <c r="BL272" s="49" t="s">
        <v>398</v>
      </c>
      <c r="BM272" s="111" t="s">
        <v>403</v>
      </c>
    </row>
    <row r="273" spans="1:65" s="58" customFormat="1">
      <c r="A273" s="34"/>
      <c r="B273" s="30"/>
      <c r="C273" s="138"/>
      <c r="D273" s="190" t="s">
        <v>130</v>
      </c>
      <c r="E273" s="138"/>
      <c r="F273" s="191" t="s">
        <v>402</v>
      </c>
      <c r="G273" s="138"/>
      <c r="H273" s="138"/>
      <c r="I273" s="34"/>
      <c r="J273" s="138"/>
      <c r="K273" s="138"/>
      <c r="L273" s="30"/>
      <c r="M273" s="113"/>
      <c r="N273" s="114"/>
      <c r="O273" s="108"/>
      <c r="P273" s="108"/>
      <c r="Q273" s="108"/>
      <c r="R273" s="108"/>
      <c r="S273" s="108"/>
      <c r="T273" s="115"/>
      <c r="U273" s="34"/>
      <c r="V273" s="34"/>
      <c r="W273" s="34"/>
      <c r="X273" s="34"/>
      <c r="Y273" s="34"/>
      <c r="Z273" s="34"/>
      <c r="AA273" s="34"/>
      <c r="AB273" s="34"/>
      <c r="AC273" s="34"/>
      <c r="AD273" s="34"/>
      <c r="AE273" s="34"/>
      <c r="AT273" s="49" t="s">
        <v>130</v>
      </c>
      <c r="AU273" s="49" t="s">
        <v>85</v>
      </c>
    </row>
    <row r="274" spans="1:65" s="31" customFormat="1" ht="22.9" customHeight="1">
      <c r="B274" s="99"/>
      <c r="C274" s="179"/>
      <c r="D274" s="180" t="s">
        <v>75</v>
      </c>
      <c r="E274" s="183" t="s">
        <v>404</v>
      </c>
      <c r="F274" s="183" t="s">
        <v>405</v>
      </c>
      <c r="G274" s="179"/>
      <c r="H274" s="179"/>
      <c r="J274" s="184">
        <f>BK274</f>
        <v>0</v>
      </c>
      <c r="K274" s="179"/>
      <c r="L274" s="99"/>
      <c r="M274" s="101"/>
      <c r="N274" s="102"/>
      <c r="O274" s="102"/>
      <c r="P274" s="103">
        <f>SUM(P275:P276)</f>
        <v>0</v>
      </c>
      <c r="Q274" s="102"/>
      <c r="R274" s="103">
        <f>SUM(R275:R276)</f>
        <v>0</v>
      </c>
      <c r="S274" s="102"/>
      <c r="T274" s="104">
        <f>SUM(T275:T276)</f>
        <v>0</v>
      </c>
      <c r="AR274" s="100" t="s">
        <v>149</v>
      </c>
      <c r="AT274" s="105" t="s">
        <v>75</v>
      </c>
      <c r="AU274" s="105" t="s">
        <v>81</v>
      </c>
      <c r="AY274" s="100" t="s">
        <v>121</v>
      </c>
      <c r="BK274" s="106">
        <f>SUM(BK275:BK276)</f>
        <v>0</v>
      </c>
    </row>
    <row r="275" spans="1:65" s="58" customFormat="1" ht="16.5" customHeight="1">
      <c r="A275" s="34"/>
      <c r="B275" s="30"/>
      <c r="C275" s="185" t="s">
        <v>406</v>
      </c>
      <c r="D275" s="185" t="s">
        <v>123</v>
      </c>
      <c r="E275" s="186" t="s">
        <v>407</v>
      </c>
      <c r="F275" s="187" t="s">
        <v>405</v>
      </c>
      <c r="G275" s="188" t="s">
        <v>397</v>
      </c>
      <c r="H275" s="189">
        <v>1</v>
      </c>
      <c r="I275" s="32"/>
      <c r="J275" s="208">
        <f>ROUND(I275*H275,2)</f>
        <v>0</v>
      </c>
      <c r="K275" s="187" t="s">
        <v>127</v>
      </c>
      <c r="L275" s="30"/>
      <c r="M275" s="33" t="s">
        <v>1</v>
      </c>
      <c r="N275" s="107" t="s">
        <v>41</v>
      </c>
      <c r="O275" s="108"/>
      <c r="P275" s="109">
        <f>O275*H275</f>
        <v>0</v>
      </c>
      <c r="Q275" s="109">
        <v>0</v>
      </c>
      <c r="R275" s="109">
        <f>Q275*H275</f>
        <v>0</v>
      </c>
      <c r="S275" s="109">
        <v>0</v>
      </c>
      <c r="T275" s="110">
        <f>S275*H275</f>
        <v>0</v>
      </c>
      <c r="U275" s="34"/>
      <c r="V275" s="34"/>
      <c r="W275" s="34"/>
      <c r="X275" s="34"/>
      <c r="Y275" s="34"/>
      <c r="Z275" s="34"/>
      <c r="AA275" s="34"/>
      <c r="AB275" s="34"/>
      <c r="AC275" s="34"/>
      <c r="AD275" s="34"/>
      <c r="AE275" s="34"/>
      <c r="AR275" s="111" t="s">
        <v>398</v>
      </c>
      <c r="AT275" s="111" t="s">
        <v>123</v>
      </c>
      <c r="AU275" s="111" t="s">
        <v>85</v>
      </c>
      <c r="AY275" s="49" t="s">
        <v>121</v>
      </c>
      <c r="BE275" s="112">
        <f>IF(N275="základní",J275,0)</f>
        <v>0</v>
      </c>
      <c r="BF275" s="112">
        <f>IF(N275="snížená",J275,0)</f>
        <v>0</v>
      </c>
      <c r="BG275" s="112">
        <f>IF(N275="zákl. přenesená",J275,0)</f>
        <v>0</v>
      </c>
      <c r="BH275" s="112">
        <f>IF(N275="sníž. přenesená",J275,0)</f>
        <v>0</v>
      </c>
      <c r="BI275" s="112">
        <f>IF(N275="nulová",J275,0)</f>
        <v>0</v>
      </c>
      <c r="BJ275" s="49" t="s">
        <v>81</v>
      </c>
      <c r="BK275" s="112">
        <f>ROUND(I275*H275,2)</f>
        <v>0</v>
      </c>
      <c r="BL275" s="49" t="s">
        <v>398</v>
      </c>
      <c r="BM275" s="111" t="s">
        <v>408</v>
      </c>
    </row>
    <row r="276" spans="1:65" s="58" customFormat="1">
      <c r="A276" s="34"/>
      <c r="B276" s="30"/>
      <c r="C276" s="138"/>
      <c r="D276" s="190" t="s">
        <v>130</v>
      </c>
      <c r="E276" s="138"/>
      <c r="F276" s="191" t="s">
        <v>405</v>
      </c>
      <c r="G276" s="138"/>
      <c r="H276" s="138"/>
      <c r="I276" s="34"/>
      <c r="J276" s="138"/>
      <c r="K276" s="138"/>
      <c r="L276" s="30"/>
      <c r="M276" s="113"/>
      <c r="N276" s="114"/>
      <c r="O276" s="108"/>
      <c r="P276" s="108"/>
      <c r="Q276" s="108"/>
      <c r="R276" s="108"/>
      <c r="S276" s="108"/>
      <c r="T276" s="115"/>
      <c r="U276" s="34"/>
      <c r="V276" s="34"/>
      <c r="W276" s="34"/>
      <c r="X276" s="34"/>
      <c r="Y276" s="34"/>
      <c r="Z276" s="34"/>
      <c r="AA276" s="34"/>
      <c r="AB276" s="34"/>
      <c r="AC276" s="34"/>
      <c r="AD276" s="34"/>
      <c r="AE276" s="34"/>
      <c r="AT276" s="49" t="s">
        <v>130</v>
      </c>
      <c r="AU276" s="49" t="s">
        <v>85</v>
      </c>
    </row>
    <row r="277" spans="1:65" s="31" customFormat="1" ht="22.9" customHeight="1">
      <c r="B277" s="99"/>
      <c r="C277" s="179"/>
      <c r="D277" s="180" t="s">
        <v>75</v>
      </c>
      <c r="E277" s="183" t="s">
        <v>409</v>
      </c>
      <c r="F277" s="183" t="s">
        <v>410</v>
      </c>
      <c r="G277" s="179"/>
      <c r="H277" s="179"/>
      <c r="J277" s="184">
        <f>BK277</f>
        <v>0</v>
      </c>
      <c r="K277" s="179"/>
      <c r="L277" s="99"/>
      <c r="M277" s="101"/>
      <c r="N277" s="102"/>
      <c r="O277" s="102"/>
      <c r="P277" s="103">
        <f>SUM(P278:P279)</f>
        <v>0</v>
      </c>
      <c r="Q277" s="102"/>
      <c r="R277" s="103">
        <f>SUM(R278:R279)</f>
        <v>0</v>
      </c>
      <c r="S277" s="102"/>
      <c r="T277" s="104">
        <f>SUM(T278:T279)</f>
        <v>0</v>
      </c>
      <c r="AR277" s="100" t="s">
        <v>149</v>
      </c>
      <c r="AT277" s="105" t="s">
        <v>75</v>
      </c>
      <c r="AU277" s="105" t="s">
        <v>81</v>
      </c>
      <c r="AY277" s="100" t="s">
        <v>121</v>
      </c>
      <c r="BK277" s="106">
        <f>SUM(BK278:BK279)</f>
        <v>0</v>
      </c>
    </row>
    <row r="278" spans="1:65" s="58" customFormat="1" ht="16.5" customHeight="1">
      <c r="A278" s="34"/>
      <c r="B278" s="30"/>
      <c r="C278" s="185" t="s">
        <v>411</v>
      </c>
      <c r="D278" s="185" t="s">
        <v>123</v>
      </c>
      <c r="E278" s="186" t="s">
        <v>412</v>
      </c>
      <c r="F278" s="187" t="s">
        <v>413</v>
      </c>
      <c r="G278" s="188" t="s">
        <v>397</v>
      </c>
      <c r="H278" s="189">
        <v>1</v>
      </c>
      <c r="I278" s="32"/>
      <c r="J278" s="208">
        <f>ROUND(I278*H278,2)</f>
        <v>0</v>
      </c>
      <c r="K278" s="187" t="s">
        <v>127</v>
      </c>
      <c r="L278" s="30"/>
      <c r="M278" s="33" t="s">
        <v>1</v>
      </c>
      <c r="N278" s="107" t="s">
        <v>41</v>
      </c>
      <c r="O278" s="108"/>
      <c r="P278" s="109">
        <f>O278*H278</f>
        <v>0</v>
      </c>
      <c r="Q278" s="109">
        <v>0</v>
      </c>
      <c r="R278" s="109">
        <f>Q278*H278</f>
        <v>0</v>
      </c>
      <c r="S278" s="109">
        <v>0</v>
      </c>
      <c r="T278" s="110">
        <f>S278*H278</f>
        <v>0</v>
      </c>
      <c r="U278" s="34"/>
      <c r="V278" s="34"/>
      <c r="W278" s="34"/>
      <c r="X278" s="34"/>
      <c r="Y278" s="34"/>
      <c r="Z278" s="34"/>
      <c r="AA278" s="34"/>
      <c r="AB278" s="34"/>
      <c r="AC278" s="34"/>
      <c r="AD278" s="34"/>
      <c r="AE278" s="34"/>
      <c r="AR278" s="111" t="s">
        <v>398</v>
      </c>
      <c r="AT278" s="111" t="s">
        <v>123</v>
      </c>
      <c r="AU278" s="111" t="s">
        <v>85</v>
      </c>
      <c r="AY278" s="49" t="s">
        <v>121</v>
      </c>
      <c r="BE278" s="112">
        <f>IF(N278="základní",J278,0)</f>
        <v>0</v>
      </c>
      <c r="BF278" s="112">
        <f>IF(N278="snížená",J278,0)</f>
        <v>0</v>
      </c>
      <c r="BG278" s="112">
        <f>IF(N278="zákl. přenesená",J278,0)</f>
        <v>0</v>
      </c>
      <c r="BH278" s="112">
        <f>IF(N278="sníž. přenesená",J278,0)</f>
        <v>0</v>
      </c>
      <c r="BI278" s="112">
        <f>IF(N278="nulová",J278,0)</f>
        <v>0</v>
      </c>
      <c r="BJ278" s="49" t="s">
        <v>81</v>
      </c>
      <c r="BK278" s="112">
        <f>ROUND(I278*H278,2)</f>
        <v>0</v>
      </c>
      <c r="BL278" s="49" t="s">
        <v>398</v>
      </c>
      <c r="BM278" s="111" t="s">
        <v>414</v>
      </c>
    </row>
    <row r="279" spans="1:65" s="58" customFormat="1">
      <c r="A279" s="34"/>
      <c r="B279" s="30"/>
      <c r="C279" s="138"/>
      <c r="D279" s="190" t="s">
        <v>130</v>
      </c>
      <c r="E279" s="138"/>
      <c r="F279" s="191" t="s">
        <v>415</v>
      </c>
      <c r="G279" s="138"/>
      <c r="H279" s="138"/>
      <c r="I279" s="34"/>
      <c r="J279" s="138"/>
      <c r="K279" s="138"/>
      <c r="L279" s="30"/>
      <c r="M279" s="133"/>
      <c r="N279" s="134"/>
      <c r="O279" s="135"/>
      <c r="P279" s="135"/>
      <c r="Q279" s="135"/>
      <c r="R279" s="135"/>
      <c r="S279" s="135"/>
      <c r="T279" s="136"/>
      <c r="U279" s="34"/>
      <c r="V279" s="34"/>
      <c r="W279" s="34"/>
      <c r="X279" s="34"/>
      <c r="Y279" s="34"/>
      <c r="Z279" s="34"/>
      <c r="AA279" s="34"/>
      <c r="AB279" s="34"/>
      <c r="AC279" s="34"/>
      <c r="AD279" s="34"/>
      <c r="AE279" s="34"/>
      <c r="AT279" s="49" t="s">
        <v>130</v>
      </c>
      <c r="AU279" s="49" t="s">
        <v>85</v>
      </c>
    </row>
    <row r="280" spans="1:65" s="58" customFormat="1" ht="6.95" customHeight="1">
      <c r="A280" s="34"/>
      <c r="B280" s="78"/>
      <c r="C280" s="79"/>
      <c r="D280" s="79"/>
      <c r="E280" s="79"/>
      <c r="F280" s="79"/>
      <c r="G280" s="79"/>
      <c r="H280" s="79"/>
      <c r="I280" s="79"/>
      <c r="J280" s="172"/>
      <c r="K280" s="172"/>
      <c r="L280" s="30"/>
      <c r="M280" s="34"/>
      <c r="O280" s="34"/>
      <c r="P280" s="34"/>
      <c r="Q280" s="34"/>
      <c r="R280" s="34"/>
      <c r="S280" s="34"/>
      <c r="T280" s="34"/>
      <c r="U280" s="34"/>
      <c r="V280" s="34"/>
      <c r="W280" s="34"/>
      <c r="X280" s="34"/>
      <c r="Y280" s="34"/>
      <c r="Z280" s="34"/>
      <c r="AA280" s="34"/>
      <c r="AB280" s="34"/>
      <c r="AC280" s="34"/>
      <c r="AD280" s="34"/>
      <c r="AE280" s="34"/>
    </row>
  </sheetData>
  <sheetProtection algorithmName="SHA-512" hashValue="fbyw3oB2rLrwUZAcEnA6Q1IyBmfrnILHfJ0CLLBkO7eLch32WVDB8SWPipXsl8nVdxFhXmKw4o7hmMIY9X3KAA==" saltValue="LO2YE4QN5rHHTs51cc/z0w==" spinCount="100000" sheet="1" objects="1" scenarios="1"/>
  <autoFilter ref="C121:K279"/>
  <mergeCells count="6">
    <mergeCell ref="E114:H114"/>
    <mergeCell ref="L2:V2"/>
    <mergeCell ref="E7:H7"/>
    <mergeCell ref="E16:H16"/>
    <mergeCell ref="E25:H25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0"/>
  <sheetViews>
    <sheetView showGridLines="0" workbookViewId="0"/>
  </sheetViews>
  <sheetFormatPr defaultColWidth="12" defaultRowHeight="11.25"/>
  <cols>
    <col min="1" max="1" width="8.33203125" customWidth="1"/>
    <col min="2" max="2" width="1.6640625" customWidth="1"/>
    <col min="3" max="3" width="25" customWidth="1"/>
    <col min="4" max="4" width="75.83203125" customWidth="1"/>
    <col min="5" max="5" width="13.33203125" customWidth="1"/>
    <col min="6" max="6" width="20" customWidth="1"/>
    <col min="7" max="7" width="1.6640625" customWidth="1"/>
    <col min="8" max="8" width="8.33203125" customWidth="1"/>
  </cols>
  <sheetData>
    <row r="1" spans="1:8" ht="11.25" customHeight="1"/>
    <row r="2" spans="1:8" ht="36.950000000000003" customHeight="1"/>
    <row r="3" spans="1:8" ht="6.95" customHeight="1">
      <c r="B3" s="3"/>
      <c r="C3" s="4"/>
      <c r="D3" s="4"/>
      <c r="E3" s="4"/>
      <c r="F3" s="4"/>
      <c r="G3" s="4"/>
      <c r="H3" s="5"/>
    </row>
    <row r="4" spans="1:8" ht="24.95" customHeight="1">
      <c r="B4" s="5"/>
      <c r="C4" s="6" t="s">
        <v>416</v>
      </c>
      <c r="H4" s="5"/>
    </row>
    <row r="5" spans="1:8" ht="12" customHeight="1">
      <c r="B5" s="5"/>
      <c r="C5" s="7" t="s">
        <v>13</v>
      </c>
      <c r="D5" s="44" t="s">
        <v>14</v>
      </c>
      <c r="E5" s="41"/>
      <c r="F5" s="41"/>
      <c r="H5" s="5"/>
    </row>
    <row r="6" spans="1:8" ht="36.950000000000003" customHeight="1">
      <c r="B6" s="5"/>
      <c r="C6" s="8" t="s">
        <v>16</v>
      </c>
      <c r="D6" s="42" t="s">
        <v>17</v>
      </c>
      <c r="E6" s="41"/>
      <c r="F6" s="41"/>
      <c r="H6" s="5"/>
    </row>
    <row r="7" spans="1:8" ht="16.5" customHeight="1">
      <c r="B7" s="5"/>
      <c r="C7" s="9" t="s">
        <v>22</v>
      </c>
      <c r="D7" s="10" t="str">
        <f>'Rekapitulace stavby'!AN8</f>
        <v>3. 2. 2026</v>
      </c>
      <c r="H7" s="5"/>
    </row>
    <row r="8" spans="1:8" s="1" customFormat="1" ht="10.9" customHeight="1">
      <c r="A8" s="11"/>
      <c r="B8" s="12"/>
      <c r="C8" s="11"/>
      <c r="D8" s="11"/>
      <c r="E8" s="11"/>
      <c r="F8" s="11"/>
      <c r="G8" s="11"/>
      <c r="H8" s="12"/>
    </row>
    <row r="9" spans="1:8" s="2" customFormat="1" ht="29.25" customHeight="1">
      <c r="A9" s="13"/>
      <c r="B9" s="14"/>
      <c r="C9" s="15" t="s">
        <v>57</v>
      </c>
      <c r="D9" s="16" t="s">
        <v>58</v>
      </c>
      <c r="E9" s="16" t="s">
        <v>108</v>
      </c>
      <c r="F9" s="17" t="s">
        <v>417</v>
      </c>
      <c r="G9" s="13"/>
      <c r="H9" s="14"/>
    </row>
    <row r="10" spans="1:8" s="1" customFormat="1" ht="26.45" customHeight="1">
      <c r="A10" s="11"/>
      <c r="B10" s="12"/>
      <c r="C10" s="18" t="s">
        <v>14</v>
      </c>
      <c r="D10" s="18" t="s">
        <v>17</v>
      </c>
      <c r="E10" s="11"/>
      <c r="F10" s="11"/>
      <c r="G10" s="11"/>
      <c r="H10" s="12"/>
    </row>
    <row r="11" spans="1:8" s="1" customFormat="1" ht="16.899999999999999" customHeight="1">
      <c r="A11" s="11"/>
      <c r="B11" s="12"/>
      <c r="C11" s="19" t="s">
        <v>89</v>
      </c>
      <c r="D11" s="20" t="s">
        <v>1</v>
      </c>
      <c r="E11" s="21" t="s">
        <v>1</v>
      </c>
      <c r="F11" s="22">
        <v>3.8</v>
      </c>
      <c r="G11" s="11"/>
      <c r="H11" s="12"/>
    </row>
    <row r="12" spans="1:8" s="1" customFormat="1" ht="16.899999999999999" customHeight="1">
      <c r="A12" s="11"/>
      <c r="B12" s="12"/>
      <c r="C12" s="23" t="s">
        <v>1</v>
      </c>
      <c r="D12" s="23" t="s">
        <v>171</v>
      </c>
      <c r="E12" s="24" t="s">
        <v>1</v>
      </c>
      <c r="F12" s="25">
        <v>0</v>
      </c>
      <c r="G12" s="11"/>
      <c r="H12" s="12"/>
    </row>
    <row r="13" spans="1:8" s="1" customFormat="1" ht="16.899999999999999" customHeight="1">
      <c r="A13" s="11"/>
      <c r="B13" s="12"/>
      <c r="C13" s="23" t="s">
        <v>89</v>
      </c>
      <c r="D13" s="23" t="s">
        <v>172</v>
      </c>
      <c r="E13" s="24" t="s">
        <v>1</v>
      </c>
      <c r="F13" s="25">
        <v>3.8</v>
      </c>
      <c r="G13" s="11"/>
      <c r="H13" s="12"/>
    </row>
    <row r="14" spans="1:8" s="1" customFormat="1" ht="16.899999999999999" customHeight="1">
      <c r="A14" s="11"/>
      <c r="B14" s="12"/>
      <c r="C14" s="26" t="s">
        <v>418</v>
      </c>
      <c r="D14" s="11"/>
      <c r="E14" s="11"/>
      <c r="F14" s="11"/>
      <c r="G14" s="11"/>
      <c r="H14" s="12"/>
    </row>
    <row r="15" spans="1:8" s="1" customFormat="1" ht="16.899999999999999" customHeight="1">
      <c r="A15" s="11"/>
      <c r="B15" s="12"/>
      <c r="C15" s="23" t="s">
        <v>167</v>
      </c>
      <c r="D15" s="23" t="s">
        <v>168</v>
      </c>
      <c r="E15" s="24" t="s">
        <v>157</v>
      </c>
      <c r="F15" s="25">
        <v>3.8</v>
      </c>
      <c r="G15" s="11"/>
      <c r="H15" s="12"/>
    </row>
    <row r="16" spans="1:8" s="1" customFormat="1" ht="22.5">
      <c r="A16" s="11"/>
      <c r="B16" s="12"/>
      <c r="C16" s="23" t="s">
        <v>155</v>
      </c>
      <c r="D16" s="23" t="s">
        <v>156</v>
      </c>
      <c r="E16" s="24" t="s">
        <v>157</v>
      </c>
      <c r="F16" s="25">
        <v>3.8</v>
      </c>
      <c r="G16" s="11"/>
      <c r="H16" s="12"/>
    </row>
    <row r="17" spans="1:8" s="1" customFormat="1" ht="16.899999999999999" customHeight="1">
      <c r="A17" s="11"/>
      <c r="B17" s="12"/>
      <c r="C17" s="23" t="s">
        <v>162</v>
      </c>
      <c r="D17" s="23" t="s">
        <v>163</v>
      </c>
      <c r="E17" s="24" t="s">
        <v>157</v>
      </c>
      <c r="F17" s="25">
        <v>3.8</v>
      </c>
      <c r="G17" s="11"/>
      <c r="H17" s="12"/>
    </row>
    <row r="18" spans="1:8" s="1" customFormat="1" ht="16.899999999999999" customHeight="1">
      <c r="A18" s="11"/>
      <c r="B18" s="12"/>
      <c r="C18" s="19" t="s">
        <v>83</v>
      </c>
      <c r="D18" s="20" t="s">
        <v>1</v>
      </c>
      <c r="E18" s="21" t="s">
        <v>1</v>
      </c>
      <c r="F18" s="22">
        <v>40.094000000000001</v>
      </c>
      <c r="G18" s="11"/>
      <c r="H18" s="12"/>
    </row>
    <row r="19" spans="1:8" s="1" customFormat="1" ht="16.899999999999999" customHeight="1">
      <c r="A19" s="11"/>
      <c r="B19" s="12"/>
      <c r="C19" s="23" t="s">
        <v>83</v>
      </c>
      <c r="D19" s="23" t="s">
        <v>341</v>
      </c>
      <c r="E19" s="24" t="s">
        <v>1</v>
      </c>
      <c r="F19" s="25">
        <v>40.094000000000001</v>
      </c>
      <c r="G19" s="11"/>
      <c r="H19" s="12"/>
    </row>
    <row r="20" spans="1:8" s="1" customFormat="1" ht="16.899999999999999" customHeight="1">
      <c r="A20" s="11"/>
      <c r="B20" s="12"/>
      <c r="C20" s="26" t="s">
        <v>418</v>
      </c>
      <c r="D20" s="11"/>
      <c r="E20" s="11"/>
      <c r="F20" s="11"/>
      <c r="G20" s="11"/>
      <c r="H20" s="12"/>
    </row>
    <row r="21" spans="1:8" s="1" customFormat="1" ht="16.899999999999999" customHeight="1">
      <c r="A21" s="11"/>
      <c r="B21" s="12"/>
      <c r="C21" s="23" t="s">
        <v>336</v>
      </c>
      <c r="D21" s="23" t="s">
        <v>337</v>
      </c>
      <c r="E21" s="24" t="s">
        <v>338</v>
      </c>
      <c r="F21" s="25">
        <v>40.094000000000001</v>
      </c>
      <c r="G21" s="11"/>
      <c r="H21" s="12"/>
    </row>
    <row r="22" spans="1:8" s="1" customFormat="1" ht="16.899999999999999" customHeight="1">
      <c r="A22" s="11"/>
      <c r="B22" s="12"/>
      <c r="C22" s="23" t="s">
        <v>343</v>
      </c>
      <c r="D22" s="23" t="s">
        <v>344</v>
      </c>
      <c r="E22" s="24" t="s">
        <v>338</v>
      </c>
      <c r="F22" s="25">
        <v>761.78599999999994</v>
      </c>
      <c r="G22" s="11"/>
      <c r="H22" s="12"/>
    </row>
    <row r="23" spans="1:8" s="1" customFormat="1" ht="16.899999999999999" customHeight="1">
      <c r="A23" s="11"/>
      <c r="B23" s="12"/>
      <c r="C23" s="19" t="s">
        <v>86</v>
      </c>
      <c r="D23" s="20" t="s">
        <v>1</v>
      </c>
      <c r="E23" s="21" t="s">
        <v>1</v>
      </c>
      <c r="F23" s="22">
        <v>13.12</v>
      </c>
      <c r="G23" s="11"/>
      <c r="H23" s="12"/>
    </row>
    <row r="24" spans="1:8" s="1" customFormat="1" ht="16.899999999999999" customHeight="1">
      <c r="A24" s="11"/>
      <c r="B24" s="12"/>
      <c r="C24" s="23" t="s">
        <v>86</v>
      </c>
      <c r="D24" s="23" t="s">
        <v>87</v>
      </c>
      <c r="E24" s="24" t="s">
        <v>1</v>
      </c>
      <c r="F24" s="25">
        <v>13.12</v>
      </c>
      <c r="G24" s="11"/>
      <c r="H24" s="12"/>
    </row>
    <row r="25" spans="1:8" s="1" customFormat="1" ht="16.899999999999999" customHeight="1">
      <c r="A25" s="11"/>
      <c r="B25" s="12"/>
      <c r="C25" s="26" t="s">
        <v>418</v>
      </c>
      <c r="D25" s="11"/>
      <c r="E25" s="11"/>
      <c r="F25" s="11"/>
      <c r="G25" s="11"/>
      <c r="H25" s="12"/>
    </row>
    <row r="26" spans="1:8" s="1" customFormat="1" ht="16.899999999999999" customHeight="1">
      <c r="A26" s="11"/>
      <c r="B26" s="12"/>
      <c r="C26" s="23" t="s">
        <v>349</v>
      </c>
      <c r="D26" s="23" t="s">
        <v>350</v>
      </c>
      <c r="E26" s="24" t="s">
        <v>338</v>
      </c>
      <c r="F26" s="25">
        <v>13.12</v>
      </c>
      <c r="G26" s="11"/>
      <c r="H26" s="12"/>
    </row>
    <row r="27" spans="1:8" s="1" customFormat="1" ht="16.899999999999999" customHeight="1">
      <c r="A27" s="11"/>
      <c r="B27" s="12"/>
      <c r="C27" s="23" t="s">
        <v>336</v>
      </c>
      <c r="D27" s="23" t="s">
        <v>337</v>
      </c>
      <c r="E27" s="24" t="s">
        <v>338</v>
      </c>
      <c r="F27" s="25">
        <v>40.094000000000001</v>
      </c>
      <c r="G27" s="11"/>
      <c r="H27" s="12"/>
    </row>
    <row r="28" spans="1:8" s="1" customFormat="1" ht="16.899999999999999" customHeight="1">
      <c r="A28" s="11"/>
      <c r="B28" s="12"/>
      <c r="C28" s="23" t="s">
        <v>354</v>
      </c>
      <c r="D28" s="23" t="s">
        <v>355</v>
      </c>
      <c r="E28" s="24" t="s">
        <v>338</v>
      </c>
      <c r="F28" s="25">
        <v>249.28</v>
      </c>
      <c r="G28" s="11"/>
      <c r="H28" s="12"/>
    </row>
    <row r="29" spans="1:8" s="1" customFormat="1" ht="7.5" customHeight="1">
      <c r="A29" s="11"/>
      <c r="B29" s="27"/>
      <c r="C29" s="28"/>
      <c r="D29" s="28"/>
      <c r="E29" s="28"/>
      <c r="F29" s="28"/>
      <c r="G29" s="28"/>
      <c r="H29" s="12"/>
    </row>
    <row r="30" spans="1:8" s="1" customFormat="1">
      <c r="A30" s="11"/>
      <c r="B30" s="11"/>
      <c r="C30" s="11"/>
      <c r="D30" s="11"/>
      <c r="E30" s="11"/>
      <c r="F30" s="11"/>
      <c r="G30" s="11"/>
      <c r="H30" s="11"/>
    </row>
  </sheetData>
  <mergeCells count="2">
    <mergeCell ref="D5:F5"/>
    <mergeCell ref="D6:F6"/>
  </mergeCells>
  <pageMargins left="0.75" right="0.75" top="1" bottom="1" header="0.5" footer="0.5"/>
  <pageSetup paperSize="9" fitToHeight="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6</vt:i4>
      </vt:variant>
    </vt:vector>
  </HeadingPairs>
  <TitlesOfParts>
    <vt:vector size="9" baseType="lpstr">
      <vt:lpstr>Rekapitulace stavby</vt:lpstr>
      <vt:lpstr>Mesto2605 - SO 01 Oprava ...</vt:lpstr>
      <vt:lpstr>Seznam figur</vt:lpstr>
      <vt:lpstr>'Mesto2605 - SO 01 Oprava ...'!Názvy_tisku</vt:lpstr>
      <vt:lpstr>'Rekapitulace stavby'!Názvy_tisku</vt:lpstr>
      <vt:lpstr>'Seznam figur'!Názvy_tisku</vt:lpstr>
      <vt:lpstr>'Mesto2605 - SO 01 Oprava ...'!Oblast_tisku</vt:lpstr>
      <vt:lpstr>'Rekapitulace stavby'!Oblast_tisku</vt:lpstr>
      <vt:lpstr>'Seznam figur'!Oblast_tisku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Irena Fajfrová</dc:creator>
  <cp:lastModifiedBy>Hermannová Dagmar, Ing.</cp:lastModifiedBy>
  <dcterms:created xsi:type="dcterms:W3CDTF">2026-02-11T08:24:00Z</dcterms:created>
  <dcterms:modified xsi:type="dcterms:W3CDTF">2026-02-12T13:12:29Z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4E792C9C47E040E7BE4C87056C897065_13</vt:lpwstr>
  </property>
  <property fmtid="{D5CDD505-2E9C-101B-9397-08002B2CF9AE}" pid="3" name="KSOProductBuildVer">
    <vt:lpwstr>1033-12.2.0.22549</vt:lpwstr>
  </property>
</Properties>
</file>